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era 1/Documents/WEB A INSERER/"/>
    </mc:Choice>
  </mc:AlternateContent>
  <xr:revisionPtr revIDLastSave="0" documentId="8_{191F36E9-CE9C-FB42-B2E0-20CD147E9A6A}" xr6:coauthVersionLast="47" xr6:coauthVersionMax="47" xr10:uidLastSave="{00000000-0000-0000-0000-000000000000}"/>
  <bookViews>
    <workbookView xWindow="6780" yWindow="5000" windowWidth="31040" windowHeight="17740" xr2:uid="{00000000-000D-0000-FFFF-FFFF00000000}"/>
  </bookViews>
  <sheets>
    <sheet name="Feuil1" sheetId="1" r:id="rId1"/>
  </sheets>
  <definedNames>
    <definedName name="dap">Feuil1!$C$6:$G$7</definedName>
    <definedName name="dapdist">Feuil1!$C$11:$G$12</definedName>
    <definedName name="dapmax">Feuil1!$C$13:$G$14</definedName>
    <definedName name="dapmin">Feuil1!$C$12:$G$13</definedName>
    <definedName name="dapprox">Feuil1!$C$8:$G$9</definedName>
    <definedName name="dtart">Feuil1!$C$10:$G$11</definedName>
    <definedName name="dtprox">Feuil1!$C$7:$G$8</definedName>
    <definedName name="dtsusart">Feuil1!$C$9:$G$10</definedName>
    <definedName name="largeur">Feuil1!$C$5:$G$6</definedName>
    <definedName name="longueur">Feuil1!$C$4:$G$5</definedName>
    <definedName name="magnum">Feuil1!$C$14:$G$15</definedName>
    <definedName name="uncif">Feuil1!$C$15:$G$15</definedName>
    <definedName name="_xlnm.Print_Area">Feuil1!#REF!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26" i="1" l="1"/>
  <c r="V26" i="1"/>
  <c r="A22" i="1"/>
  <c r="F22" i="1" s="1"/>
  <c r="V22" i="1"/>
  <c r="A23" i="1"/>
  <c r="S23" i="1" s="1"/>
  <c r="A24" i="1"/>
  <c r="V24" i="1"/>
  <c r="A25" i="1"/>
  <c r="F25" i="1" s="1"/>
  <c r="V25" i="1"/>
  <c r="A18" i="1"/>
  <c r="S18" i="1" s="1"/>
  <c r="V16" i="1"/>
  <c r="A28" i="1"/>
  <c r="G28" i="1"/>
  <c r="F28" i="1"/>
  <c r="E28" i="1"/>
  <c r="D28" i="1"/>
  <c r="C28" i="1"/>
  <c r="A27" i="1"/>
  <c r="G27" i="1"/>
  <c r="F27" i="1"/>
  <c r="E27" i="1"/>
  <c r="D27" i="1"/>
  <c r="C27" i="1"/>
  <c r="G26" i="1"/>
  <c r="F26" i="1"/>
  <c r="E26" i="1"/>
  <c r="D26" i="1"/>
  <c r="C26" i="1"/>
  <c r="G25" i="1"/>
  <c r="D25" i="1"/>
  <c r="C25" i="1"/>
  <c r="U24" i="1"/>
  <c r="T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U23" i="1"/>
  <c r="T23" i="1"/>
  <c r="O23" i="1"/>
  <c r="N23" i="1"/>
  <c r="I23" i="1"/>
  <c r="H23" i="1"/>
  <c r="C23" i="1"/>
  <c r="G22" i="1"/>
  <c r="D22" i="1"/>
  <c r="C22" i="1"/>
  <c r="A21" i="1"/>
  <c r="T21" i="1" s="1"/>
  <c r="U21" i="1"/>
  <c r="P21" i="1"/>
  <c r="O21" i="1"/>
  <c r="J21" i="1"/>
  <c r="I21" i="1"/>
  <c r="D21" i="1"/>
  <c r="C21" i="1"/>
  <c r="A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19" i="1"/>
  <c r="R19" i="1" s="1"/>
  <c r="U19" i="1"/>
  <c r="T19" i="1"/>
  <c r="S19" i="1"/>
  <c r="P19" i="1"/>
  <c r="O19" i="1"/>
  <c r="N19" i="1"/>
  <c r="M19" i="1"/>
  <c r="J19" i="1"/>
  <c r="I19" i="1"/>
  <c r="H19" i="1"/>
  <c r="G19" i="1"/>
  <c r="D19" i="1"/>
  <c r="C19" i="1"/>
  <c r="U18" i="1"/>
  <c r="T18" i="1"/>
  <c r="O18" i="1"/>
  <c r="N18" i="1"/>
  <c r="I18" i="1"/>
  <c r="H18" i="1"/>
  <c r="C18" i="1"/>
  <c r="A17" i="1"/>
  <c r="U17" i="1" s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C31" i="1"/>
  <c r="D31" i="1"/>
  <c r="J31" i="1" s="1"/>
  <c r="E31" i="1"/>
  <c r="K31" i="1" s="1"/>
  <c r="F31" i="1"/>
  <c r="L31" i="1" s="1"/>
  <c r="G31" i="1"/>
  <c r="C32" i="1"/>
  <c r="D32" i="1"/>
  <c r="E32" i="1"/>
  <c r="F32" i="1"/>
  <c r="L32" i="1" s="1"/>
  <c r="G32" i="1"/>
  <c r="C33" i="1"/>
  <c r="D33" i="1"/>
  <c r="J33" i="1" s="1"/>
  <c r="E33" i="1"/>
  <c r="F33" i="1"/>
  <c r="G33" i="1"/>
  <c r="H33" i="1" s="1"/>
  <c r="C34" i="1"/>
  <c r="D34" i="1"/>
  <c r="E34" i="1"/>
  <c r="F34" i="1"/>
  <c r="L34" i="1" s="1"/>
  <c r="G34" i="1"/>
  <c r="C35" i="1"/>
  <c r="D35" i="1"/>
  <c r="J35" i="1" s="1"/>
  <c r="E35" i="1"/>
  <c r="F35" i="1"/>
  <c r="G35" i="1"/>
  <c r="C36" i="1"/>
  <c r="D36" i="1"/>
  <c r="J36" i="1" s="1"/>
  <c r="E36" i="1"/>
  <c r="F36" i="1"/>
  <c r="G36" i="1"/>
  <c r="C37" i="1"/>
  <c r="D37" i="1"/>
  <c r="J37" i="1" s="1"/>
  <c r="E37" i="1"/>
  <c r="K37" i="1" s="1"/>
  <c r="F37" i="1"/>
  <c r="L37" i="1" s="1"/>
  <c r="G37" i="1"/>
  <c r="C38" i="1"/>
  <c r="D38" i="1"/>
  <c r="E38" i="1"/>
  <c r="F38" i="1"/>
  <c r="L38" i="1" s="1"/>
  <c r="G38" i="1"/>
  <c r="C39" i="1"/>
  <c r="D39" i="1"/>
  <c r="J39" i="1" s="1"/>
  <c r="E39" i="1"/>
  <c r="F39" i="1"/>
  <c r="G39" i="1"/>
  <c r="H39" i="1" s="1"/>
  <c r="C40" i="1"/>
  <c r="D40" i="1"/>
  <c r="E40" i="1"/>
  <c r="F40" i="1"/>
  <c r="L40" i="1" s="1"/>
  <c r="G40" i="1"/>
  <c r="C41" i="1"/>
  <c r="D41" i="1"/>
  <c r="H41" i="1" s="1"/>
  <c r="E41" i="1"/>
  <c r="F41" i="1"/>
  <c r="G41" i="1"/>
  <c r="G30" i="1"/>
  <c r="H30" i="1" s="1"/>
  <c r="F30" i="1"/>
  <c r="E30" i="1"/>
  <c r="D30" i="1"/>
  <c r="C30" i="1"/>
  <c r="L41" i="1"/>
  <c r="K41" i="1"/>
  <c r="K40" i="1"/>
  <c r="J40" i="1"/>
  <c r="H40" i="1"/>
  <c r="L39" i="1"/>
  <c r="K39" i="1"/>
  <c r="K38" i="1"/>
  <c r="J38" i="1"/>
  <c r="H38" i="1"/>
  <c r="H37" i="1"/>
  <c r="L36" i="1"/>
  <c r="K36" i="1"/>
  <c r="L35" i="1"/>
  <c r="K35" i="1"/>
  <c r="H35" i="1"/>
  <c r="H34" i="1"/>
  <c r="L33" i="1"/>
  <c r="K33" i="1"/>
  <c r="K32" i="1"/>
  <c r="J32" i="1"/>
  <c r="H32" i="1"/>
  <c r="H31" i="1"/>
  <c r="K30" i="1"/>
  <c r="P17" i="1" l="1"/>
  <c r="V23" i="1"/>
  <c r="J41" i="1"/>
  <c r="Q17" i="1"/>
  <c r="L30" i="1"/>
  <c r="J17" i="1"/>
  <c r="E17" i="1"/>
  <c r="L17" i="1"/>
  <c r="D18" i="1"/>
  <c r="P18" i="1"/>
  <c r="K21" i="1"/>
  <c r="D23" i="1"/>
  <c r="P23" i="1"/>
  <c r="J34" i="1"/>
  <c r="M17" i="1"/>
  <c r="E18" i="1"/>
  <c r="Q18" i="1"/>
  <c r="L21" i="1"/>
  <c r="R21" i="1"/>
  <c r="E23" i="1"/>
  <c r="K23" i="1"/>
  <c r="H17" i="1"/>
  <c r="N17" i="1"/>
  <c r="T17" i="1"/>
  <c r="F18" i="1"/>
  <c r="L18" i="1"/>
  <c r="R18" i="1"/>
  <c r="E19" i="1"/>
  <c r="K19" i="1"/>
  <c r="Q19" i="1"/>
  <c r="G21" i="1"/>
  <c r="M21" i="1"/>
  <c r="S21" i="1"/>
  <c r="E22" i="1"/>
  <c r="F23" i="1"/>
  <c r="L23" i="1"/>
  <c r="R23" i="1"/>
  <c r="E25" i="1"/>
  <c r="D17" i="1"/>
  <c r="K17" i="1"/>
  <c r="F17" i="1"/>
  <c r="R17" i="1"/>
  <c r="J18" i="1"/>
  <c r="E21" i="1"/>
  <c r="Q21" i="1"/>
  <c r="J23" i="1"/>
  <c r="G17" i="1"/>
  <c r="S17" i="1"/>
  <c r="K18" i="1"/>
  <c r="F21" i="1"/>
  <c r="Q23" i="1"/>
  <c r="K34" i="1"/>
  <c r="H36" i="1"/>
  <c r="J30" i="1"/>
  <c r="C17" i="1"/>
  <c r="I17" i="1"/>
  <c r="O17" i="1"/>
  <c r="G18" i="1"/>
  <c r="M18" i="1"/>
  <c r="F19" i="1"/>
  <c r="L19" i="1"/>
  <c r="H21" i="1"/>
  <c r="N21" i="1"/>
  <c r="G23" i="1"/>
  <c r="M23" i="1"/>
</calcChain>
</file>

<file path=xl/sharedStrings.xml><?xml version="1.0" encoding="utf-8"?>
<sst xmlns="http://schemas.openxmlformats.org/spreadsheetml/2006/main" count="72" uniqueCount="38">
  <si>
    <t>Log10(E.h.o)</t>
  </si>
  <si>
    <t>Gold Run</t>
  </si>
  <si>
    <t>NMC 36152</t>
  </si>
  <si>
    <t>NMC 11630</t>
  </si>
  <si>
    <t>NMC 34793</t>
  </si>
  <si>
    <t>H et C</t>
  </si>
  <si>
    <t>LUM 1101</t>
  </si>
  <si>
    <t>NMC 11631</t>
  </si>
  <si>
    <t>LUM 1175</t>
  </si>
  <si>
    <t>LUM 1104</t>
  </si>
  <si>
    <t>LUM 1103</t>
  </si>
  <si>
    <t>LUM 195</t>
  </si>
  <si>
    <t>NMC 13473</t>
  </si>
  <si>
    <t>LUM 1102</t>
  </si>
  <si>
    <t>NMC 13475</t>
  </si>
  <si>
    <t>LUM 199</t>
  </si>
  <si>
    <t>LUM 1100</t>
  </si>
  <si>
    <t>LUM 1105</t>
  </si>
  <si>
    <t>LUM 191</t>
  </si>
  <si>
    <t>LUM 192</t>
  </si>
  <si>
    <t>n</t>
  </si>
  <si>
    <t>x</t>
  </si>
  <si>
    <t>min</t>
  </si>
  <si>
    <t>max</t>
  </si>
  <si>
    <t>s</t>
  </si>
  <si>
    <t>v</t>
  </si>
  <si>
    <t>n=29</t>
  </si>
  <si>
    <t>Lost Chicken</t>
  </si>
  <si>
    <t>NMC 25826A</t>
  </si>
  <si>
    <t>VE</t>
  </si>
  <si>
    <t>Lost Ch. A</t>
  </si>
  <si>
    <t>NMC 25824</t>
  </si>
  <si>
    <t>E. lambei x</t>
  </si>
  <si>
    <t>E. lambei min</t>
  </si>
  <si>
    <t>E. lambei max</t>
  </si>
  <si>
    <t>Grant Zazula</t>
  </si>
  <si>
    <t>Thistle Creek</t>
  </si>
  <si>
    <t>YG 98-7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</si>
</sst>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00"/>
    <numFmt numFmtId="169" formatCode="0.0"/>
  </numFmts>
  <fonts count="4" x14ac:knownFonts="1">
    <font>
      <sz val="9"/>
      <name val="Geneva"/>
    </font>
    <font>
      <sz val="8"/>
      <name val="Geneva"/>
      <family val="2"/>
    </font>
    <font>
      <sz val="9"/>
      <color indexed="10"/>
      <name val="Geneva"/>
      <family val="2"/>
    </font>
    <font>
      <b/>
      <sz val="9"/>
      <color indexed="12"/>
      <name val="Genev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168" fontId="0" fillId="0" borderId="0" xfId="0" applyNumberFormat="1"/>
    <xf numFmtId="169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169" fontId="2" fillId="0" borderId="0" xfId="0" applyNumberFormat="1" applyFont="1"/>
    <xf numFmtId="168" fontId="2" fillId="0" borderId="0" xfId="0" applyNumberFormat="1" applyFont="1"/>
    <xf numFmtId="0" fontId="2" fillId="0" borderId="0" xfId="0" applyFont="1"/>
    <xf numFmtId="169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0" fontId="3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70196279152701"/>
          <c:y val="6.3897938020092096E-2"/>
          <c:w val="0.589913070294658"/>
          <c:h val="0.82747829736019296"/>
        </c:manualLayout>
      </c:layout>
      <c:lineChart>
        <c:grouping val="standard"/>
        <c:varyColors val="0"/>
        <c:ser>
          <c:idx val="0"/>
          <c:order val="0"/>
          <c:tx>
            <c:strRef>
              <c:f>Feuil1!$J$29</c:f>
              <c:strCache>
                <c:ptCount val="1"/>
                <c:pt idx="0">
                  <c:v>E. lambei x</c:v>
                </c:pt>
              </c:strCache>
            </c:strRef>
          </c:tx>
          <c:spPr>
            <a:ln w="254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Feuil1!$J$30:$J$39</c:f>
              <c:numCache>
                <c:formatCode>0.000</c:formatCode>
                <c:ptCount val="10"/>
                <c:pt idx="0">
                  <c:v>-2.7998556584085676E-4</c:v>
                </c:pt>
                <c:pt idx="1">
                  <c:v>8.5040982602732074E-2</c:v>
                </c:pt>
                <c:pt idx="2">
                  <c:v>6.9744817955825766E-2</c:v>
                </c:pt>
                <c:pt idx="3">
                  <c:v>3.7020596462689515E-2</c:v>
                </c:pt>
                <c:pt idx="4">
                  <c:v>3.6912910535933374E-2</c:v>
                </c:pt>
                <c:pt idx="5">
                  <c:v>3.4958260537975683E-2</c:v>
                </c:pt>
                <c:pt idx="6">
                  <c:v>6.0112606841044691E-2</c:v>
                </c:pt>
                <c:pt idx="7">
                  <c:v>6.4809044176260322E-2</c:v>
                </c:pt>
                <c:pt idx="8">
                  <c:v>5.700506375599268E-2</c:v>
                </c:pt>
                <c:pt idx="9">
                  <c:v>4.8930004925455073E-2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C-8E44-8F0F-BFFF00EF9ABA}"/>
            </c:ext>
          </c:extLst>
        </c:ser>
        <c:ser>
          <c:idx val="4"/>
          <c:order val="1"/>
          <c:tx>
            <c:strRef>
              <c:f>Feuil1!$K$29</c:f>
              <c:strCache>
                <c:ptCount val="1"/>
                <c:pt idx="0">
                  <c:v>E. lambei min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Feuil1!$K$30:$K$39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2.3629689439744306E-2</c:v>
                </c:pt>
                <c:pt idx="2">
                  <c:v>2.3170600343158432E-2</c:v>
                </c:pt>
                <c:pt idx="3">
                  <c:v>-5.4214432031556292E-3</c:v>
                </c:pt>
                <c:pt idx="4">
                  <c:v>4.4993499619210287E-3</c:v>
                </c:pt>
                <c:pt idx="5">
                  <c:v>-2.8303003514242864E-3</c:v>
                </c:pt>
                <c:pt idx="6">
                  <c:v>2.5951507140280272E-2</c:v>
                </c:pt>
                <c:pt idx="7">
                  <c:v>4.3509082732961835E-2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C-8E44-8F0F-BFFF00EF9ABA}"/>
            </c:ext>
          </c:extLst>
        </c:ser>
        <c:ser>
          <c:idx val="2"/>
          <c:order val="2"/>
          <c:tx>
            <c:strRef>
              <c:f>Feuil1!$L$29</c:f>
              <c:strCache>
                <c:ptCount val="1"/>
                <c:pt idx="0">
                  <c:v>E. lambei max</c:v>
                </c:pt>
              </c:strCache>
            </c:strRef>
          </c:tx>
          <c:spPr>
            <a:ln w="12700">
              <a:solidFill>
                <a:srgbClr val="0000D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Feuil1!$L$30:$L$39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0.12913987420971829</c:v>
                </c:pt>
                <c:pt idx="2">
                  <c:v>0.10715072927255198</c:v>
                </c:pt>
                <c:pt idx="3">
                  <c:v>8.4819809492886256E-2</c:v>
                </c:pt>
                <c:pt idx="4">
                  <c:v>6.5684653105958057E-2</c:v>
                </c:pt>
                <c:pt idx="5">
                  <c:v>7.446680182164922E-2</c:v>
                </c:pt>
                <c:pt idx="6">
                  <c:v>9.3656095745057177E-2</c:v>
                </c:pt>
                <c:pt idx="7">
                  <c:v>0.10067016188136324</c:v>
                </c:pt>
                <c:pt idx="8">
                  <c:v>6.4830401267949256E-2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C-8E44-8F0F-BFFF00EF9ABA}"/>
            </c:ext>
          </c:extLst>
        </c:ser>
        <c:ser>
          <c:idx val="3"/>
          <c:order val="3"/>
          <c:tx>
            <c:strRef>
              <c:f>Feuil1!$M$29</c:f>
              <c:strCache>
                <c:ptCount val="1"/>
                <c:pt idx="0">
                  <c:v>YG 98-7</c:v>
                </c:pt>
              </c:strCache>
            </c:strRef>
          </c:tx>
          <c:spPr>
            <a:ln w="25400">
              <a:solidFill>
                <a:srgbClr val="F20884"/>
              </a:solidFill>
              <a:prstDash val="solid"/>
            </a:ln>
          </c:spPr>
          <c:marker>
            <c:symbol val="none"/>
          </c:marker>
          <c:cat>
            <c:numRef>
              <c:f>Feuil1!$I$30:$I$39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Feuil1!$M$30:$M$39</c:f>
              <c:numCache>
                <c:formatCode>General</c:formatCode>
                <c:ptCount val="10"/>
                <c:pt idx="5" formatCode="0.000">
                  <c:v>0.11961963585318092</c:v>
                </c:pt>
                <c:pt idx="6" formatCode="0.000">
                  <c:v>0.11803526440726708</c:v>
                </c:pt>
                <c:pt idx="7" formatCode="0.000">
                  <c:v>0.13415859746105352</c:v>
                </c:pt>
                <c:pt idx="8" formatCode="0.000">
                  <c:v>0.10410284878016385</c:v>
                </c:pt>
                <c:pt idx="9" formatCode="0.000">
                  <c:v>0.11216853876147592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C-8E44-8F0F-BFFF00EF9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087640"/>
        <c:axId val="247097336"/>
      </c:lineChart>
      <c:catAx>
        <c:axId val="2470876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7097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097336"/>
        <c:scaling>
          <c:orientation val="minMax"/>
          <c:max val="0.15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2.8508810088589399E-2"/>
              <c:y val="0.214058092367308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7087640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070279934906395"/>
          <c:y val="0.38658252502155699"/>
          <c:w val="0.206140626794416"/>
          <c:h val="0.1821091233572630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4537815126"/>
          <c:y val="6.3492112701600198E-2"/>
          <c:w val="0.65336134453781503"/>
          <c:h val="0.82857207075588302"/>
        </c:manualLayout>
      </c:layout>
      <c:lineChart>
        <c:grouping val="standard"/>
        <c:varyColors val="0"/>
        <c:ser>
          <c:idx val="7"/>
          <c:order val="0"/>
          <c:tx>
            <c:strRef>
              <c:f>Feuil1!$C$16</c:f>
              <c:strCache>
                <c:ptCount val="1"/>
                <c:pt idx="0">
                  <c:v>NMC 25826A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1.3741536725565773E-2</c:v>
                </c:pt>
                <c:pt idx="1">
                  <c:v>9.4985597975412617E-2</c:v>
                </c:pt>
                <c:pt idx="2">
                  <c:v>8.2607788195026233E-2</c:v>
                </c:pt>
                <c:pt idx="3">
                  <c:v>4.3427124334661338E-2</c:v>
                </c:pt>
                <c:pt idx="4">
                  <c:v>2.6374919096025407E-2</c:v>
                </c:pt>
                <c:pt idx="5">
                  <c:v>6.4921483915418854E-2</c:v>
                </c:pt>
                <c:pt idx="6">
                  <c:v>6.2588210113869946E-2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2-8444-A739-FED46D16D825}"/>
            </c:ext>
          </c:extLst>
        </c:ser>
        <c:ser>
          <c:idx val="0"/>
          <c:order val="1"/>
          <c:tx>
            <c:strRef>
              <c:f>Feuil1!$D$16</c:f>
              <c:strCache>
                <c:ptCount val="1"/>
                <c:pt idx="0">
                  <c:v>NMC 25824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3.521664987749018E-2</c:v>
                </c:pt>
                <c:pt idx="1">
                  <c:v>0.12053970244780077</c:v>
                </c:pt>
                <c:pt idx="2">
                  <c:v>8.5961430202613931E-2</c:v>
                </c:pt>
                <c:pt idx="3">
                  <c:v>5.7071005001207542E-2</c:v>
                </c:pt>
                <c:pt idx="4">
                  <c:v>5.5829898434301084E-2</c:v>
                </c:pt>
                <c:pt idx="5">
                  <c:v>7.446680182164922E-2</c:v>
                </c:pt>
                <c:pt idx="6">
                  <c:v>8.6326057068655926E-2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2-8444-A739-FED46D16D825}"/>
            </c:ext>
          </c:extLst>
        </c:ser>
        <c:ser>
          <c:idx val="1"/>
          <c:order val="2"/>
          <c:tx>
            <c:strRef>
              <c:f>Feuil1!$E$16</c:f>
              <c:strCache>
                <c:ptCount val="1"/>
                <c:pt idx="0">
                  <c:v>NMC 11630</c:v>
                </c:pt>
              </c:strCache>
            </c:strRef>
          </c:tx>
          <c:spPr>
            <a:ln w="127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1.5738296481640823E-2</c:v>
                </c:pt>
                <c:pt idx="1">
                  <c:v>6.7833351931797736E-2</c:v>
                </c:pt>
                <c:pt idx="2">
                  <c:v>5.1199323943401875E-2</c:v>
                </c:pt>
                <c:pt idx="3">
                  <c:v>2.4541780174287542E-2</c:v>
                </c:pt>
                <c:pt idx="4">
                  <c:v>3.3928056986471278E-2</c:v>
                </c:pt>
                <c:pt idx="5">
                  <c:v>1.9163993354743614E-2</c:v>
                </c:pt>
                <c:pt idx="6">
                  <c:v>4.2617129183250002E-2</c:v>
                </c:pt>
                <c:pt idx="7">
                  <c:v>6.044024711493079E-2</c:v>
                </c:pt>
                <c:pt idx="8">
                  <c:v>5.700506375599268E-2</c:v>
                </c:pt>
                <c:pt idx="9">
                  <c:v>5.7854178147070279E-2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62-8444-A739-FED46D16D825}"/>
            </c:ext>
          </c:extLst>
        </c:ser>
        <c:ser>
          <c:idx val="2"/>
          <c:order val="3"/>
          <c:tx>
            <c:strRef>
              <c:f>Feuil1!$F$16</c:f>
              <c:strCache>
                <c:ptCount val="1"/>
                <c:pt idx="0">
                  <c:v>NMC 34793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Feuil1!$F$17:$F$26</c:f>
              <c:numCache>
                <c:formatCode>0.000</c:formatCode>
                <c:ptCount val="10"/>
                <c:pt idx="0">
                  <c:v>-2.3865120713256971E-2</c:v>
                </c:pt>
                <c:pt idx="1">
                  <c:v>6.7833351931797736E-2</c:v>
                </c:pt>
                <c:pt idx="2">
                  <c:v>6.8928090903833672E-2</c:v>
                </c:pt>
                <c:pt idx="3">
                  <c:v>-5.4214432031556292E-3</c:v>
                </c:pt>
                <c:pt idx="4">
                  <c:v>1.0862752917777829E-2</c:v>
                </c:pt>
                <c:pt idx="5">
                  <c:v>1.3768961468037411E-2</c:v>
                </c:pt>
                <c:pt idx="6">
                  <c:v>2.7012055852673855E-2</c:v>
                </c:pt>
                <c:pt idx="7">
                  <c:v>4.747526995056317E-2</c:v>
                </c:pt>
                <c:pt idx="8">
                  <c:v>4.9036134084717409E-2</c:v>
                </c:pt>
                <c:pt idx="9">
                  <c:v>3.5190193511126511E-2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62-8444-A739-FED46D16D825}"/>
            </c:ext>
          </c:extLst>
        </c:ser>
        <c:ser>
          <c:idx val="3"/>
          <c:order val="4"/>
          <c:tx>
            <c:strRef>
              <c:f>Feuil1!$G$16</c:f>
              <c:strCache>
                <c:ptCount val="1"/>
                <c:pt idx="0">
                  <c:v>NMC 36152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Feuil1!$G$17:$G$26</c:f>
              <c:numCache>
                <c:formatCode>0.000</c:formatCode>
                <c:ptCount val="10"/>
                <c:pt idx="0">
                  <c:v>-2.6053006861432859E-2</c:v>
                </c:pt>
                <c:pt idx="1">
                  <c:v>2.3629689439744306E-2</c:v>
                </c:pt>
                <c:pt idx="2">
                  <c:v>3.2715918249388798E-2</c:v>
                </c:pt>
                <c:pt idx="3">
                  <c:v>1.4781942885131238E-2</c:v>
                </c:pt>
                <c:pt idx="4">
                  <c:v>4.8651313807177576E-2</c:v>
                </c:pt>
                <c:pt idx="5">
                  <c:v>-2.8303003514242864E-3</c:v>
                </c:pt>
                <c:pt idx="6">
                  <c:v>3.7477489530838959E-2</c:v>
                </c:pt>
                <c:pt idx="7">
                  <c:v>4.747526995056317E-2</c:v>
                </c:pt>
                <c:pt idx="8">
                  <c:v>6.4830401267949256E-2</c:v>
                </c:pt>
                <c:pt idx="9">
                  <c:v>5.0430160067863383E-2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62-8444-A739-FED46D16D825}"/>
            </c:ext>
          </c:extLst>
        </c:ser>
        <c:ser>
          <c:idx val="4"/>
          <c:order val="5"/>
          <c:tx>
            <c:strRef>
              <c:f>Feuil1!$H$16</c:f>
              <c:strCache>
                <c:ptCount val="1"/>
                <c:pt idx="0">
                  <c:v>LUM 191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Feuil1!$H$17:$H$26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2.5177978002604906E-2</c:v>
                </c:pt>
                <c:pt idx="2">
                  <c:v>2.3170600343158432E-2</c:v>
                </c:pt>
                <c:pt idx="3">
                  <c:v>1.5767855866782421E-2</c:v>
                </c:pt>
                <c:pt idx="4">
                  <c:v>3.0922546846746002E-2</c:v>
                </c:pt>
                <c:pt idx="6">
                  <c:v>4.1594055725671097E-2</c:v>
                </c:pt>
                <c:pt idx="7">
                  <c:v>4.4835173784354643E-2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62-8444-A739-FED46D16D825}"/>
            </c:ext>
          </c:extLst>
        </c:ser>
        <c:ser>
          <c:idx val="5"/>
          <c:order val="6"/>
          <c:tx>
            <c:strRef>
              <c:f>Feuil1!$I$16</c:f>
              <c:strCache>
                <c:ptCount val="1"/>
                <c:pt idx="0">
                  <c:v>LUM 192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Feuil1!$I$17:$I$26</c:f>
              <c:numCache>
                <c:formatCode>0.000</c:formatCode>
                <c:ptCount val="10"/>
                <c:pt idx="0">
                  <c:v>-2.693125687135467E-2</c:v>
                </c:pt>
                <c:pt idx="1">
                  <c:v>4.6293674075688074E-2</c:v>
                </c:pt>
                <c:pt idx="2">
                  <c:v>4.0203939641938691E-2</c:v>
                </c:pt>
                <c:pt idx="3">
                  <c:v>5.8065365596753349E-3</c:v>
                </c:pt>
                <c:pt idx="4">
                  <c:v>4.4993499619210287E-3</c:v>
                </c:pt>
                <c:pt idx="6">
                  <c:v>3.8510294968606695E-2</c:v>
                </c:pt>
                <c:pt idx="7">
                  <c:v>4.3509082732961835E-2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62-8444-A739-FED46D16D825}"/>
            </c:ext>
          </c:extLst>
        </c:ser>
        <c:ser>
          <c:idx val="8"/>
          <c:order val="7"/>
          <c:tx>
            <c:strRef>
              <c:f>Feuil1!$J$16</c:f>
              <c:strCache>
                <c:ptCount val="1"/>
                <c:pt idx="0">
                  <c:v>LUM 195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Feuil1!$J$17:$J$26</c:f>
              <c:numCache>
                <c:formatCode>0.000</c:formatCode>
                <c:ptCount val="10"/>
                <c:pt idx="0">
                  <c:v>2.5921745880972402E-3</c:v>
                </c:pt>
                <c:pt idx="1">
                  <c:v>0.10538835837517979</c:v>
                </c:pt>
                <c:pt idx="2">
                  <c:v>9.0943830721553764E-2</c:v>
                </c:pt>
                <c:pt idx="3">
                  <c:v>8.4819809492886256E-2</c:v>
                </c:pt>
                <c:pt idx="4">
                  <c:v>4.2821770146453719E-2</c:v>
                </c:pt>
                <c:pt idx="6">
                  <c:v>7.9809190150891496E-2</c:v>
                </c:pt>
                <c:pt idx="7">
                  <c:v>9.125419452915029E-2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62-8444-A739-FED46D16D825}"/>
            </c:ext>
          </c:extLst>
        </c:ser>
        <c:ser>
          <c:idx val="9"/>
          <c:order val="8"/>
          <c:tx>
            <c:strRef>
              <c:f>Feuil1!$K$16</c:f>
              <c:strCache>
                <c:ptCount val="1"/>
                <c:pt idx="0">
                  <c:v>LUM 199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Feuil1!$K$17:$K$26</c:f>
              <c:numCache>
                <c:formatCode>0.000</c:formatCode>
                <c:ptCount val="10"/>
                <c:pt idx="0">
                  <c:v>-1.8874422234309129E-2</c:v>
                </c:pt>
                <c:pt idx="1">
                  <c:v>7.0626252115967958E-2</c:v>
                </c:pt>
                <c:pt idx="2">
                  <c:v>6.1923189335175044E-2</c:v>
                </c:pt>
                <c:pt idx="3">
                  <c:v>1.4781942885131238E-2</c:v>
                </c:pt>
                <c:pt idx="4">
                  <c:v>1.8688090429734405E-2</c:v>
                </c:pt>
                <c:pt idx="6">
                  <c:v>4.7696654712524822E-2</c:v>
                </c:pt>
                <c:pt idx="7">
                  <c:v>7.5503993550806614E-2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62-8444-A739-FED46D16D825}"/>
            </c:ext>
          </c:extLst>
        </c:ser>
        <c:ser>
          <c:idx val="10"/>
          <c:order val="9"/>
          <c:tx>
            <c:strRef>
              <c:f>Feuil1!$L$16</c:f>
              <c:strCache>
                <c:ptCount val="1"/>
                <c:pt idx="0">
                  <c:v>LUM 1100</c:v>
                </c:pt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Feuil1!$L$17:$L$26</c:f>
              <c:numCache>
                <c:formatCode>0.000</c:formatCode>
                <c:ptCount val="10"/>
                <c:pt idx="0">
                  <c:v>-2.1254123979664197E-2</c:v>
                </c:pt>
                <c:pt idx="1">
                  <c:v>9.3667556047499323E-2</c:v>
                </c:pt>
                <c:pt idx="2">
                  <c:v>7.9228047543645541E-2</c:v>
                </c:pt>
                <c:pt idx="3">
                  <c:v>2.4541780174287542E-2</c:v>
                </c:pt>
                <c:pt idx="4">
                  <c:v>4.2821770146453719E-2</c:v>
                </c:pt>
                <c:pt idx="6">
                  <c:v>5.3714688401524491E-2</c:v>
                </c:pt>
                <c:pt idx="7">
                  <c:v>5.7878030350330345E-2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762-8444-A739-FED46D16D825}"/>
            </c:ext>
          </c:extLst>
        </c:ser>
        <c:ser>
          <c:idx val="11"/>
          <c:order val="10"/>
          <c:tx>
            <c:strRef>
              <c:f>Feuil1!$M$16</c:f>
              <c:strCache>
                <c:ptCount val="1"/>
                <c:pt idx="0">
                  <c:v>LUM 1101</c:v>
                </c:pt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Feuil1!$M$17:$M$26</c:f>
              <c:numCache>
                <c:formatCode>0.000</c:formatCode>
                <c:ptCount val="10"/>
                <c:pt idx="0">
                  <c:v>2.9657297877556221E-2</c:v>
                </c:pt>
                <c:pt idx="1">
                  <c:v>8.7016668304137124E-2</c:v>
                </c:pt>
                <c:pt idx="2">
                  <c:v>7.7528262665751191E-2</c:v>
                </c:pt>
                <c:pt idx="3">
                  <c:v>6.063812552256409E-2</c:v>
                </c:pt>
                <c:pt idx="4">
                  <c:v>4.4286508404727476E-2</c:v>
                </c:pt>
                <c:pt idx="6">
                  <c:v>7.0326401145770268E-2</c:v>
                </c:pt>
                <c:pt idx="7">
                  <c:v>6.044024711493079E-2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762-8444-A739-FED46D16D825}"/>
            </c:ext>
          </c:extLst>
        </c:ser>
        <c:ser>
          <c:idx val="12"/>
          <c:order val="11"/>
          <c:tx>
            <c:strRef>
              <c:f>Feuil1!$N$16</c:f>
              <c:strCache>
                <c:ptCount val="1"/>
                <c:pt idx="0">
                  <c:v>LUM 1102</c:v>
                </c:pt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Feuil1!$N$17:$N$26</c:f>
              <c:numCache>
                <c:formatCode>0.000</c:formatCode>
                <c:ptCount val="10"/>
                <c:pt idx="0">
                  <c:v>-1.119766657620147E-3</c:v>
                </c:pt>
                <c:pt idx="1">
                  <c:v>8.5674180428627844E-2</c:v>
                </c:pt>
                <c:pt idx="2">
                  <c:v>3.834400325781484E-2</c:v>
                </c:pt>
                <c:pt idx="3">
                  <c:v>2.6467701210326045E-2</c:v>
                </c:pt>
                <c:pt idx="4">
                  <c:v>3.6912910535933374E-2</c:v>
                </c:pt>
                <c:pt idx="6">
                  <c:v>6.5506213131082403E-2</c:v>
                </c:pt>
                <c:pt idx="7">
                  <c:v>5.9161028275757754E-2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762-8444-A739-FED46D16D825}"/>
            </c:ext>
          </c:extLst>
        </c:ser>
        <c:ser>
          <c:idx val="13"/>
          <c:order val="12"/>
          <c:tx>
            <c:strRef>
              <c:f>Feuil1!$O$16</c:f>
              <c:strCache>
                <c:ptCount val="1"/>
                <c:pt idx="0">
                  <c:v>LUM 1103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Feuil1!$O$17:$O$26</c:f>
              <c:numCache>
                <c:formatCode>0.000</c:formatCode>
                <c:ptCount val="10"/>
                <c:pt idx="0">
                  <c:v>4.0271824423578906E-3</c:v>
                </c:pt>
                <c:pt idx="1">
                  <c:v>9.7609741801561345E-2</c:v>
                </c:pt>
                <c:pt idx="2">
                  <c:v>9.9122876260584691E-2</c:v>
                </c:pt>
                <c:pt idx="3">
                  <c:v>7.029927073496256E-2</c:v>
                </c:pt>
                <c:pt idx="4">
                  <c:v>6.5684653105958057E-2</c:v>
                </c:pt>
                <c:pt idx="6">
                  <c:v>8.4474052207062389E-2</c:v>
                </c:pt>
                <c:pt idx="7">
                  <c:v>0.10067016188136324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762-8444-A739-FED46D16D825}"/>
            </c:ext>
          </c:extLst>
        </c:ser>
        <c:ser>
          <c:idx val="6"/>
          <c:order val="13"/>
          <c:tx>
            <c:strRef>
              <c:f>Feuil1!$P$16</c:f>
              <c:strCache>
                <c:ptCount val="1"/>
                <c:pt idx="0">
                  <c:v>LUM 1104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Feuil1!$P$17:$P$26</c:f>
              <c:numCache>
                <c:formatCode>0.000</c:formatCode>
                <c:ptCount val="10"/>
                <c:pt idx="0">
                  <c:v>8.9115205069685288E-3</c:v>
                </c:pt>
                <c:pt idx="1">
                  <c:v>0.12547492012331296</c:v>
                </c:pt>
                <c:pt idx="2">
                  <c:v>7.9228047543645541E-2</c:v>
                </c:pt>
                <c:pt idx="3">
                  <c:v>4.4350173527839987E-2</c:v>
                </c:pt>
                <c:pt idx="4">
                  <c:v>3.9877389499672455E-2</c:v>
                </c:pt>
                <c:pt idx="6">
                  <c:v>8.6326057068655926E-2</c:v>
                </c:pt>
                <c:pt idx="7">
                  <c:v>7.6736035460498231E-2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62-8444-A739-FED46D16D825}"/>
            </c:ext>
          </c:extLst>
        </c:ser>
        <c:ser>
          <c:idx val="14"/>
          <c:order val="14"/>
          <c:tx>
            <c:strRef>
              <c:f>Feuil1!$Q$16</c:f>
              <c:strCache>
                <c:ptCount val="1"/>
                <c:pt idx="0">
                  <c:v>LUM 1105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Feuil1!$Q$17:$Q$26</c:f>
              <c:numCache>
                <c:formatCode>0.000</c:formatCode>
                <c:ptCount val="10"/>
                <c:pt idx="0">
                  <c:v>-2.5176529304804074E-2</c:v>
                </c:pt>
                <c:pt idx="1">
                  <c:v>6.3610033574711622E-2</c:v>
                </c:pt>
                <c:pt idx="2">
                  <c:v>7.2388623013340148E-2</c:v>
                </c:pt>
                <c:pt idx="3">
                  <c:v>-2.3303662260139024E-3</c:v>
                </c:pt>
                <c:pt idx="4">
                  <c:v>1.4009828151963832E-2</c:v>
                </c:pt>
                <c:pt idx="6">
                  <c:v>2.5951507140280272E-2</c:v>
                </c:pt>
                <c:pt idx="7">
                  <c:v>4.6157228022649877E-2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762-8444-A739-FED46D16D825}"/>
            </c:ext>
          </c:extLst>
        </c:ser>
        <c:ser>
          <c:idx val="15"/>
          <c:order val="15"/>
          <c:tx>
            <c:strRef>
              <c:f>Feuil1!$R$16</c:f>
              <c:strCache>
                <c:ptCount val="1"/>
                <c:pt idx="0">
                  <c:v>LUM 1175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Feuil1!$R$17:$R$26</c:f>
              <c:numCache>
                <c:formatCode>0.000</c:formatCode>
                <c:ptCount val="10"/>
                <c:pt idx="0">
                  <c:v>1.6931960490720321E-2</c:v>
                </c:pt>
                <c:pt idx="1">
                  <c:v>0.12913987420971829</c:v>
                </c:pt>
                <c:pt idx="2">
                  <c:v>8.4287846313047865E-2</c:v>
                </c:pt>
                <c:pt idx="3">
                  <c:v>6.1525346427457439E-2</c:v>
                </c:pt>
                <c:pt idx="4">
                  <c:v>6.4290448114352694E-2</c:v>
                </c:pt>
                <c:pt idx="6">
                  <c:v>9.3656095745057177E-2</c:v>
                </c:pt>
                <c:pt idx="7">
                  <c:v>9.833523968772151E-2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762-8444-A739-FED46D16D825}"/>
            </c:ext>
          </c:extLst>
        </c:ser>
        <c:ser>
          <c:idx val="16"/>
          <c:order val="16"/>
          <c:tx>
            <c:strRef>
              <c:f>Feuil1!$S$16</c:f>
              <c:strCache>
                <c:ptCount val="1"/>
                <c:pt idx="0">
                  <c:v>NMC 11631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Feuil1!$S$17:$S$26</c:f>
              <c:numCache>
                <c:formatCode>0.000</c:formatCode>
                <c:ptCount val="10"/>
                <c:pt idx="0">
                  <c:v>2.9464320988398907E-2</c:v>
                </c:pt>
                <c:pt idx="1">
                  <c:v>0.12177877456334918</c:v>
                </c:pt>
                <c:pt idx="2">
                  <c:v>0.10715072927255198</c:v>
                </c:pt>
                <c:pt idx="3">
                  <c:v>7.3759802844469036E-2</c:v>
                </c:pt>
                <c:pt idx="4">
                  <c:v>4.1352075065678173E-2</c:v>
                </c:pt>
                <c:pt idx="6">
                  <c:v>6.9366633944320633E-2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762-8444-A739-FED46D16D825}"/>
            </c:ext>
          </c:extLst>
        </c:ser>
        <c:ser>
          <c:idx val="17"/>
          <c:order val="17"/>
          <c:tx>
            <c:strRef>
              <c:f>Feuil1!$T$16</c:f>
              <c:strCache>
                <c:ptCount val="1"/>
                <c:pt idx="0">
                  <c:v>NMC 13473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Feuil1!$T$17:$T$26</c:f>
              <c:numCache>
                <c:formatCode>0.000</c:formatCode>
                <c:ptCount val="10"/>
                <c:pt idx="0">
                  <c:v>-8.5485430740384061E-5</c:v>
                </c:pt>
                <c:pt idx="1">
                  <c:v>9.1019410757811281E-2</c:v>
                </c:pt>
                <c:pt idx="2">
                  <c:v>8.762858957007702E-2</c:v>
                </c:pt>
                <c:pt idx="3">
                  <c:v>3.9715183088943951E-2</c:v>
                </c:pt>
                <c:pt idx="4">
                  <c:v>3.2427901844062967E-2</c:v>
                </c:pt>
                <c:pt idx="6">
                  <c:v>5.5702309637037928E-2</c:v>
                </c:pt>
                <c:pt idx="7">
                  <c:v>8.8867955108788088E-2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762-8444-A739-FED46D16D825}"/>
            </c:ext>
          </c:extLst>
        </c:ser>
        <c:ser>
          <c:idx val="18"/>
          <c:order val="18"/>
          <c:tx>
            <c:strRef>
              <c:f>Feuil1!$U$16</c:f>
              <c:strCache>
                <c:ptCount val="1"/>
                <c:pt idx="0">
                  <c:v>NMC 13475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Feuil1!$U$17:$U$26</c:f>
              <c:numCache>
                <c:formatCode>0.000</c:formatCode>
                <c:ptCount val="10"/>
                <c:pt idx="0">
                  <c:v>-7.3777204956755327E-3</c:v>
                </c:pt>
                <c:pt idx="1">
                  <c:v>8.8355019076399532E-2</c:v>
                </c:pt>
                <c:pt idx="2">
                  <c:v>6.5439763058012135E-2</c:v>
                </c:pt>
                <c:pt idx="3">
                  <c:v>6.8130132138559674E-3</c:v>
                </c:pt>
                <c:pt idx="4">
                  <c:v>-6.8660140426537453E-3</c:v>
                </c:pt>
                <c:pt idx="6">
                  <c:v>6.3563057845080317E-2</c:v>
                </c:pt>
                <c:pt idx="7">
                  <c:v>3.4111308392581696E-2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762-8444-A739-FED46D16D825}"/>
            </c:ext>
          </c:extLst>
        </c:ser>
        <c:ser>
          <c:idx val="19"/>
          <c:order val="19"/>
          <c:tx>
            <c:strRef>
              <c:f>Feuil1!$V$16</c:f>
              <c:strCache>
                <c:ptCount val="1"/>
                <c:pt idx="0">
                  <c:v>YG 98-7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</c:numCache>
            </c:numRef>
          </c:cat>
          <c:val>
            <c:numRef>
              <c:f>Feuil1!$V$17:$V$26</c:f>
              <c:numCache>
                <c:formatCode>0.000</c:formatCode>
                <c:ptCount val="10"/>
                <c:pt idx="5">
                  <c:v>0.11961963585318092</c:v>
                </c:pt>
                <c:pt idx="6">
                  <c:v>0.11803526440726708</c:v>
                </c:pt>
                <c:pt idx="7">
                  <c:v>0.13415859746105352</c:v>
                </c:pt>
                <c:pt idx="8">
                  <c:v>0.10410284878016385</c:v>
                </c:pt>
                <c:pt idx="9">
                  <c:v>0.11216853876147592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762-8444-A739-FED46D16D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212072"/>
        <c:axId val="247217224"/>
      </c:lineChart>
      <c:catAx>
        <c:axId val="2472120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7217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217224"/>
        <c:scaling>
          <c:orientation val="minMax"/>
          <c:max val="0.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7212072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831932773109204"/>
          <c:y val="5.7142901431440199E-2"/>
          <c:w val="0.189075630252101"/>
          <c:h val="0.892064183457482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41</xdr:row>
      <xdr:rowOff>25400</xdr:rowOff>
    </xdr:from>
    <xdr:to>
      <xdr:col>17</xdr:col>
      <xdr:colOff>88900</xdr:colOff>
      <xdr:row>65</xdr:row>
      <xdr:rowOff>38100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304800</xdr:colOff>
      <xdr:row>41</xdr:row>
      <xdr:rowOff>25400</xdr:rowOff>
    </xdr:from>
    <xdr:to>
      <xdr:col>8</xdr:col>
      <xdr:colOff>571500</xdr:colOff>
      <xdr:row>65</xdr:row>
      <xdr:rowOff>63500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"/>
  <sheetViews>
    <sheetView tabSelected="1" topLeftCell="A24" workbookViewId="0">
      <selection activeCell="J55" sqref="J55"/>
    </sheetView>
  </sheetViews>
  <sheetFormatPr baseColWidth="10" defaultColWidth="10.83203125" defaultRowHeight="13" customHeight="1" x14ac:dyDescent="0.2"/>
  <cols>
    <col min="2" max="2" width="10.83203125" style="1"/>
  </cols>
  <sheetData>
    <row r="1" spans="1:24" s="6" customFormat="1" ht="13" customHeight="1" x14ac:dyDescent="0.2">
      <c r="C1" s="6" t="s">
        <v>29</v>
      </c>
      <c r="D1" s="6" t="s">
        <v>29</v>
      </c>
      <c r="E1" s="6" t="s">
        <v>29</v>
      </c>
      <c r="F1" s="6" t="s">
        <v>29</v>
      </c>
      <c r="G1" s="6" t="s">
        <v>29</v>
      </c>
      <c r="H1" s="7" t="s">
        <v>5</v>
      </c>
      <c r="I1" s="7" t="s">
        <v>5</v>
      </c>
      <c r="J1" s="7" t="s">
        <v>5</v>
      </c>
      <c r="K1" s="7" t="s">
        <v>5</v>
      </c>
      <c r="L1" s="7" t="s">
        <v>5</v>
      </c>
      <c r="M1" s="7" t="s">
        <v>5</v>
      </c>
      <c r="N1" s="7" t="s">
        <v>5</v>
      </c>
      <c r="O1" s="7" t="s">
        <v>5</v>
      </c>
      <c r="P1" s="7" t="s">
        <v>5</v>
      </c>
      <c r="Q1" s="7" t="s">
        <v>5</v>
      </c>
      <c r="R1" s="7" t="s">
        <v>5</v>
      </c>
      <c r="S1" s="7" t="s">
        <v>5</v>
      </c>
      <c r="T1" s="7" t="s">
        <v>5</v>
      </c>
      <c r="U1" s="7" t="s">
        <v>5</v>
      </c>
      <c r="V1" s="7" t="s">
        <v>35</v>
      </c>
      <c r="W1" s="7"/>
      <c r="X1" s="7"/>
    </row>
    <row r="2" spans="1:24" s="7" customFormat="1" ht="13" customHeight="1" x14ac:dyDescent="0.2">
      <c r="B2" s="6"/>
      <c r="C2" s="12" t="s">
        <v>27</v>
      </c>
      <c r="D2" s="7" t="s">
        <v>30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  <c r="M2" s="6" t="s">
        <v>1</v>
      </c>
      <c r="N2" s="6" t="s">
        <v>1</v>
      </c>
      <c r="O2" s="6" t="s">
        <v>1</v>
      </c>
      <c r="P2" s="6" t="s">
        <v>1</v>
      </c>
      <c r="Q2" s="6" t="s">
        <v>1</v>
      </c>
      <c r="R2" s="6" t="s">
        <v>1</v>
      </c>
      <c r="S2" s="6" t="s">
        <v>1</v>
      </c>
      <c r="T2" s="6" t="s">
        <v>1</v>
      </c>
      <c r="U2" s="6" t="s">
        <v>1</v>
      </c>
      <c r="V2" s="6" t="s">
        <v>36</v>
      </c>
      <c r="W2" s="6"/>
      <c r="X2" s="6"/>
    </row>
    <row r="3" spans="1:24" s="6" customFormat="1" ht="13" customHeight="1" x14ac:dyDescent="0.2">
      <c r="A3" s="8" t="s">
        <v>26</v>
      </c>
      <c r="C3" s="13" t="s">
        <v>28</v>
      </c>
      <c r="D3" s="6" t="s">
        <v>31</v>
      </c>
      <c r="E3" s="6" t="s">
        <v>3</v>
      </c>
      <c r="F3" s="6" t="s">
        <v>4</v>
      </c>
      <c r="G3" s="6" t="s">
        <v>2</v>
      </c>
      <c r="H3" s="7" t="s">
        <v>18</v>
      </c>
      <c r="I3" s="7" t="s">
        <v>19</v>
      </c>
      <c r="J3" s="6" t="s">
        <v>11</v>
      </c>
      <c r="K3" s="7" t="s">
        <v>15</v>
      </c>
      <c r="L3" s="7" t="s">
        <v>16</v>
      </c>
      <c r="M3" s="6" t="s">
        <v>6</v>
      </c>
      <c r="N3" s="7" t="s">
        <v>13</v>
      </c>
      <c r="O3" s="6" t="s">
        <v>10</v>
      </c>
      <c r="P3" s="6" t="s">
        <v>9</v>
      </c>
      <c r="Q3" s="7" t="s">
        <v>17</v>
      </c>
      <c r="R3" s="6" t="s">
        <v>8</v>
      </c>
      <c r="S3" s="6" t="s">
        <v>7</v>
      </c>
      <c r="T3" s="6" t="s">
        <v>12</v>
      </c>
      <c r="U3" s="7" t="s">
        <v>14</v>
      </c>
      <c r="V3" s="6" t="s">
        <v>37</v>
      </c>
      <c r="W3" s="7"/>
      <c r="X3" s="7"/>
    </row>
    <row r="4" spans="1:24" ht="13" customHeight="1" x14ac:dyDescent="0.2">
      <c r="A4" s="9">
        <v>210.24137931034483</v>
      </c>
      <c r="B4" s="1">
        <v>1</v>
      </c>
      <c r="C4">
        <v>217</v>
      </c>
      <c r="D4">
        <v>228</v>
      </c>
      <c r="E4">
        <v>218</v>
      </c>
      <c r="F4">
        <v>199</v>
      </c>
      <c r="G4">
        <v>198</v>
      </c>
      <c r="H4">
        <v>197.6</v>
      </c>
      <c r="I4">
        <v>197.6</v>
      </c>
      <c r="J4">
        <v>211.5</v>
      </c>
      <c r="K4">
        <v>201.3</v>
      </c>
      <c r="L4">
        <v>200.2</v>
      </c>
      <c r="M4">
        <v>225.1</v>
      </c>
      <c r="N4">
        <v>209.7</v>
      </c>
      <c r="O4">
        <v>212.2</v>
      </c>
      <c r="P4">
        <v>214.6</v>
      </c>
      <c r="Q4">
        <v>198.4</v>
      </c>
      <c r="R4">
        <v>218.6</v>
      </c>
      <c r="S4">
        <v>225</v>
      </c>
      <c r="T4">
        <v>210.2</v>
      </c>
      <c r="U4">
        <v>206.7</v>
      </c>
    </row>
    <row r="5" spans="1:24" ht="13" customHeight="1" x14ac:dyDescent="0.2">
      <c r="A5" s="9">
        <v>26.517241379310338</v>
      </c>
      <c r="B5" s="1">
        <v>3</v>
      </c>
      <c r="C5">
        <v>33</v>
      </c>
      <c r="D5">
        <v>35</v>
      </c>
      <c r="E5">
        <v>31</v>
      </c>
      <c r="F5">
        <v>31</v>
      </c>
      <c r="G5">
        <v>28</v>
      </c>
      <c r="H5">
        <v>28.1</v>
      </c>
      <c r="I5">
        <v>29.5</v>
      </c>
      <c r="J5">
        <v>33.799999999999997</v>
      </c>
      <c r="K5">
        <v>31.2</v>
      </c>
      <c r="L5">
        <v>32.9</v>
      </c>
      <c r="M5">
        <v>32.4</v>
      </c>
      <c r="N5">
        <v>32.299999999999997</v>
      </c>
      <c r="O5">
        <v>33.200000000000003</v>
      </c>
      <c r="P5">
        <v>35.4</v>
      </c>
      <c r="Q5">
        <v>30.7</v>
      </c>
      <c r="R5">
        <v>35.700000000000003</v>
      </c>
      <c r="S5">
        <v>35.1</v>
      </c>
      <c r="T5">
        <v>32.700000000000003</v>
      </c>
      <c r="U5">
        <v>32.5</v>
      </c>
    </row>
    <row r="6" spans="1:24" ht="13" customHeight="1" x14ac:dyDescent="0.2">
      <c r="A6" s="9">
        <v>21.331034482758621</v>
      </c>
      <c r="B6" s="1">
        <v>4</v>
      </c>
      <c r="C6">
        <v>25.8</v>
      </c>
      <c r="D6">
        <v>26</v>
      </c>
      <c r="E6">
        <v>24</v>
      </c>
      <c r="F6">
        <v>25</v>
      </c>
      <c r="G6">
        <v>23</v>
      </c>
      <c r="H6">
        <v>22.5</v>
      </c>
      <c r="I6">
        <v>23.4</v>
      </c>
      <c r="J6">
        <v>26.3</v>
      </c>
      <c r="K6">
        <v>24.6</v>
      </c>
      <c r="L6">
        <v>25.6</v>
      </c>
      <c r="M6">
        <v>25.5</v>
      </c>
      <c r="N6">
        <v>23.3</v>
      </c>
      <c r="O6">
        <v>26.8</v>
      </c>
      <c r="P6">
        <v>25.6</v>
      </c>
      <c r="Q6">
        <v>25.2</v>
      </c>
      <c r="R6">
        <v>25.9</v>
      </c>
      <c r="S6">
        <v>27.3</v>
      </c>
      <c r="T6">
        <v>26.1</v>
      </c>
      <c r="U6">
        <v>24.8</v>
      </c>
    </row>
    <row r="7" spans="1:24" ht="13" customHeight="1" x14ac:dyDescent="0.2">
      <c r="A7" s="9">
        <v>42.527586206896551</v>
      </c>
      <c r="B7" s="1">
        <v>5</v>
      </c>
      <c r="C7">
        <v>47</v>
      </c>
      <c r="D7">
        <v>48.5</v>
      </c>
      <c r="E7">
        <v>45</v>
      </c>
      <c r="F7">
        <v>42</v>
      </c>
      <c r="G7">
        <v>44</v>
      </c>
      <c r="H7">
        <v>44.1</v>
      </c>
      <c r="I7">
        <v>43.1</v>
      </c>
      <c r="J7">
        <v>51.7</v>
      </c>
      <c r="K7">
        <v>44</v>
      </c>
      <c r="L7">
        <v>45</v>
      </c>
      <c r="M7">
        <v>48.9</v>
      </c>
      <c r="N7">
        <v>45.2</v>
      </c>
      <c r="O7">
        <v>50</v>
      </c>
      <c r="P7">
        <v>47.1</v>
      </c>
      <c r="Q7">
        <v>42.3</v>
      </c>
      <c r="R7">
        <v>49</v>
      </c>
      <c r="S7">
        <v>50.4</v>
      </c>
      <c r="T7">
        <v>46.6</v>
      </c>
      <c r="U7">
        <v>43.2</v>
      </c>
    </row>
    <row r="8" spans="1:24" ht="13" customHeight="1" x14ac:dyDescent="0.2">
      <c r="A8" s="9">
        <v>26.820689655172412</v>
      </c>
      <c r="B8" s="1">
        <v>6</v>
      </c>
      <c r="C8">
        <v>28.5</v>
      </c>
      <c r="D8">
        <v>30.5</v>
      </c>
      <c r="E8">
        <v>29</v>
      </c>
      <c r="F8">
        <v>27.5</v>
      </c>
      <c r="G8">
        <v>30</v>
      </c>
      <c r="H8" s="14">
        <v>28.8</v>
      </c>
      <c r="I8" s="14">
        <v>27.1</v>
      </c>
      <c r="J8" s="14">
        <v>29.6</v>
      </c>
      <c r="K8" s="14">
        <v>28</v>
      </c>
      <c r="L8" s="14">
        <v>29.6</v>
      </c>
      <c r="M8" s="14">
        <v>29.7</v>
      </c>
      <c r="N8" s="14">
        <v>29.2</v>
      </c>
      <c r="O8" s="14">
        <v>31.2</v>
      </c>
      <c r="P8" s="14">
        <v>29.4</v>
      </c>
      <c r="Q8" s="14">
        <v>27.7</v>
      </c>
      <c r="R8" s="14">
        <v>31.1</v>
      </c>
      <c r="S8" s="14">
        <v>29.5</v>
      </c>
      <c r="T8" s="14">
        <v>28.9</v>
      </c>
      <c r="U8" s="14">
        <v>26.4</v>
      </c>
    </row>
    <row r="9" spans="1:24" ht="13" customHeight="1" x14ac:dyDescent="0.2">
      <c r="A9" s="9">
        <v>38.751724137931035</v>
      </c>
      <c r="B9" s="1">
        <v>10</v>
      </c>
      <c r="C9">
        <v>45</v>
      </c>
      <c r="D9">
        <v>46</v>
      </c>
      <c r="E9">
        <v>40.5</v>
      </c>
      <c r="F9">
        <v>40</v>
      </c>
      <c r="G9">
        <v>38.5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5">
        <v>51.04</v>
      </c>
    </row>
    <row r="10" spans="1:24" ht="13" customHeight="1" x14ac:dyDescent="0.2">
      <c r="A10" s="9">
        <v>38.527586206896558</v>
      </c>
      <c r="B10" s="1">
        <v>11</v>
      </c>
      <c r="C10">
        <v>44.5</v>
      </c>
      <c r="D10">
        <v>47</v>
      </c>
      <c r="E10">
        <v>42.5</v>
      </c>
      <c r="F10">
        <v>41</v>
      </c>
      <c r="G10">
        <v>42</v>
      </c>
      <c r="H10">
        <v>42.4</v>
      </c>
      <c r="I10">
        <v>42.1</v>
      </c>
      <c r="J10">
        <v>46.3</v>
      </c>
      <c r="K10">
        <v>43</v>
      </c>
      <c r="L10">
        <v>43.6</v>
      </c>
      <c r="M10">
        <v>45.3</v>
      </c>
      <c r="N10">
        <v>44.8</v>
      </c>
      <c r="O10">
        <v>46.8</v>
      </c>
      <c r="P10">
        <v>47</v>
      </c>
      <c r="Q10">
        <v>40.9</v>
      </c>
      <c r="R10">
        <v>47.8</v>
      </c>
      <c r="S10">
        <v>45.2</v>
      </c>
      <c r="T10">
        <v>43.8</v>
      </c>
      <c r="U10">
        <v>44.6</v>
      </c>
      <c r="V10" s="15">
        <v>50.56</v>
      </c>
    </row>
    <row r="11" spans="1:24" ht="13" customHeight="1" x14ac:dyDescent="0.2">
      <c r="A11" s="9">
        <v>29.582758620689649</v>
      </c>
      <c r="B11" s="1">
        <v>12</v>
      </c>
      <c r="C11">
        <v>34</v>
      </c>
      <c r="D11">
        <v>34</v>
      </c>
      <c r="E11">
        <v>34</v>
      </c>
      <c r="F11">
        <v>33</v>
      </c>
      <c r="G11">
        <v>33</v>
      </c>
      <c r="H11">
        <v>32.799999999999997</v>
      </c>
      <c r="I11">
        <v>32.700000000000003</v>
      </c>
      <c r="J11">
        <v>36.5</v>
      </c>
      <c r="K11">
        <v>35.200000000000003</v>
      </c>
      <c r="L11">
        <v>33.799999999999997</v>
      </c>
      <c r="M11">
        <v>34</v>
      </c>
      <c r="N11">
        <v>33.9</v>
      </c>
      <c r="O11">
        <v>37.299999999999997</v>
      </c>
      <c r="P11">
        <v>35.299999999999997</v>
      </c>
      <c r="Q11">
        <v>32.9</v>
      </c>
      <c r="R11">
        <v>37.1</v>
      </c>
      <c r="T11">
        <v>36.299999999999997</v>
      </c>
      <c r="U11">
        <v>32</v>
      </c>
      <c r="V11" s="15">
        <v>40.29</v>
      </c>
    </row>
    <row r="12" spans="1:24" ht="13" customHeight="1" x14ac:dyDescent="0.2">
      <c r="A12" s="9">
        <v>24.11724137931035</v>
      </c>
      <c r="B12" s="1">
        <v>13</v>
      </c>
      <c r="C12">
        <v>27.5</v>
      </c>
      <c r="D12">
        <v>27.5</v>
      </c>
      <c r="E12">
        <v>27.5</v>
      </c>
      <c r="F12">
        <v>27</v>
      </c>
      <c r="G12">
        <v>28</v>
      </c>
      <c r="V12" s="15">
        <v>30.65</v>
      </c>
    </row>
    <row r="13" spans="1:24" ht="13" customHeight="1" x14ac:dyDescent="0.2">
      <c r="A13" s="9">
        <v>25.820689655172412</v>
      </c>
      <c r="B13" s="1">
        <v>14</v>
      </c>
      <c r="C13">
        <v>29</v>
      </c>
      <c r="D13">
        <v>29</v>
      </c>
      <c r="E13">
        <v>29.5</v>
      </c>
      <c r="F13">
        <v>28</v>
      </c>
      <c r="G13">
        <v>29</v>
      </c>
      <c r="V13" s="15">
        <v>33.43</v>
      </c>
    </row>
    <row r="14" spans="1:24" ht="13" customHeight="1" x14ac:dyDescent="0.2">
      <c r="A14" s="9">
        <v>33.948275862068968</v>
      </c>
      <c r="B14" s="1">
        <v>7</v>
      </c>
      <c r="C14">
        <v>38</v>
      </c>
      <c r="D14">
        <v>40</v>
      </c>
      <c r="E14">
        <v>37</v>
      </c>
      <c r="F14">
        <v>35</v>
      </c>
      <c r="G14">
        <v>36.5</v>
      </c>
    </row>
    <row r="15" spans="1:24" ht="13" customHeight="1" x14ac:dyDescent="0.2">
      <c r="A15" s="9">
        <v>12.372413793103449</v>
      </c>
      <c r="B15" s="1">
        <v>8</v>
      </c>
      <c r="C15">
        <v>14</v>
      </c>
      <c r="D15">
        <v>14.5</v>
      </c>
      <c r="E15">
        <v>14</v>
      </c>
      <c r="F15">
        <v>14</v>
      </c>
      <c r="G15">
        <v>12</v>
      </c>
    </row>
    <row r="16" spans="1:24" ht="13" customHeight="1" x14ac:dyDescent="0.2">
      <c r="A16" t="s">
        <v>0</v>
      </c>
      <c r="C16" s="2" t="str">
        <f t="shared" ref="C16:L16" si="0">C3</f>
        <v>NMC 25826A</v>
      </c>
      <c r="D16" s="2" t="str">
        <f t="shared" si="0"/>
        <v>NMC 25824</v>
      </c>
      <c r="E16" s="2" t="str">
        <f t="shared" si="0"/>
        <v>NMC 11630</v>
      </c>
      <c r="F16" s="2" t="str">
        <f t="shared" si="0"/>
        <v>NMC 34793</v>
      </c>
      <c r="G16" s="2" t="str">
        <f t="shared" si="0"/>
        <v>NMC 36152</v>
      </c>
      <c r="H16" s="2" t="str">
        <f t="shared" si="0"/>
        <v>LUM 191</v>
      </c>
      <c r="I16" s="2" t="str">
        <f t="shared" si="0"/>
        <v>LUM 192</v>
      </c>
      <c r="J16" s="2" t="str">
        <f t="shared" si="0"/>
        <v>LUM 195</v>
      </c>
      <c r="K16" s="2" t="str">
        <f t="shared" si="0"/>
        <v>LUM 199</v>
      </c>
      <c r="L16" s="2" t="str">
        <f t="shared" si="0"/>
        <v>LUM 1100</v>
      </c>
      <c r="M16" s="2" t="str">
        <f t="shared" ref="M16:V16" si="1">M3</f>
        <v>LUM 1101</v>
      </c>
      <c r="N16" s="2" t="str">
        <f>N3</f>
        <v>LUM 1102</v>
      </c>
      <c r="O16" s="2" t="str">
        <f>O3</f>
        <v>LUM 1103</v>
      </c>
      <c r="P16" s="2" t="str">
        <f>P3</f>
        <v>LUM 1104</v>
      </c>
      <c r="Q16" s="2" t="str">
        <f>Q3</f>
        <v>LUM 1105</v>
      </c>
      <c r="R16" s="2" t="str">
        <f>R3</f>
        <v>LUM 1175</v>
      </c>
      <c r="S16" s="2" t="str">
        <f t="shared" si="1"/>
        <v>NMC 11631</v>
      </c>
      <c r="T16" s="2" t="str">
        <f t="shared" si="1"/>
        <v>NMC 13473</v>
      </c>
      <c r="U16" s="2" t="str">
        <f t="shared" si="1"/>
        <v>NMC 13475</v>
      </c>
      <c r="V16" s="2" t="str">
        <f t="shared" si="1"/>
        <v>YG 98-7</v>
      </c>
      <c r="W16" s="2"/>
      <c r="X16" s="2"/>
    </row>
    <row r="17" spans="1:24" ht="13" customHeight="1" x14ac:dyDescent="0.2">
      <c r="A17" s="10">
        <f>LOG10(A4)</f>
        <v>2.3227181971229638</v>
      </c>
      <c r="B17" s="1">
        <v>1</v>
      </c>
      <c r="C17" s="3">
        <f t="shared" ref="C17:E28" si="2">LOG10(C4)-$A17</f>
        <v>1.3741536725565773E-2</v>
      </c>
      <c r="D17" s="3">
        <f t="shared" si="2"/>
        <v>3.521664987749018E-2</v>
      </c>
      <c r="E17" s="3">
        <f t="shared" si="2"/>
        <v>1.5738296481640823E-2</v>
      </c>
      <c r="F17" s="3">
        <f t="shared" ref="F17:F28" si="3">LOG10(F4)-$A17</f>
        <v>-2.3865120713256971E-2</v>
      </c>
      <c r="G17" s="3">
        <f t="shared" ref="G17:G28" si="4">LOG10(G4)-$A17</f>
        <v>-2.6053006861432859E-2</v>
      </c>
      <c r="H17" s="3">
        <f t="shared" ref="H17:I24" si="5">LOG10(H4)-$A17</f>
        <v>-2.693125687135467E-2</v>
      </c>
      <c r="I17" s="3">
        <f t="shared" si="5"/>
        <v>-2.693125687135467E-2</v>
      </c>
      <c r="J17" s="3">
        <f t="shared" ref="J17:U17" si="6">LOG10(J4)-$A17</f>
        <v>2.5921745880972402E-3</v>
      </c>
      <c r="K17" s="3">
        <f t="shared" si="6"/>
        <v>-1.8874422234309129E-2</v>
      </c>
      <c r="L17" s="3">
        <f t="shared" si="6"/>
        <v>-2.1254123979664197E-2</v>
      </c>
      <c r="M17" s="3">
        <f t="shared" si="6"/>
        <v>2.9657297877556221E-2</v>
      </c>
      <c r="N17" s="3">
        <f t="shared" si="6"/>
        <v>-1.119766657620147E-3</v>
      </c>
      <c r="O17" s="3">
        <f t="shared" si="6"/>
        <v>4.0271824423578906E-3</v>
      </c>
      <c r="P17" s="3">
        <f t="shared" si="6"/>
        <v>8.9115205069685288E-3</v>
      </c>
      <c r="Q17" s="3">
        <f t="shared" si="6"/>
        <v>-2.5176529304804074E-2</v>
      </c>
      <c r="R17" s="3">
        <f t="shared" si="6"/>
        <v>1.6931960490720321E-2</v>
      </c>
      <c r="S17" s="3">
        <f t="shared" si="6"/>
        <v>2.9464320988398907E-2</v>
      </c>
      <c r="T17" s="3">
        <f t="shared" si="6"/>
        <v>-8.5485430740384061E-5</v>
      </c>
      <c r="U17" s="3">
        <f t="shared" si="6"/>
        <v>-7.3777204956755327E-3</v>
      </c>
      <c r="V17" s="3"/>
      <c r="W17" s="3"/>
      <c r="X17" s="3"/>
    </row>
    <row r="18" spans="1:24" ht="13" customHeight="1" x14ac:dyDescent="0.2">
      <c r="A18" s="10">
        <f t="shared" ref="A18:A28" si="7">LOG10(A5)</f>
        <v>1.4235283419024749</v>
      </c>
      <c r="B18" s="1">
        <v>3</v>
      </c>
      <c r="C18" s="3">
        <f t="shared" si="2"/>
        <v>9.4985597975412617E-2</v>
      </c>
      <c r="D18" s="3">
        <f t="shared" si="2"/>
        <v>0.12053970244780077</v>
      </c>
      <c r="E18" s="3">
        <f t="shared" si="2"/>
        <v>6.7833351931797736E-2</v>
      </c>
      <c r="F18" s="3">
        <f t="shared" si="3"/>
        <v>6.7833351931797736E-2</v>
      </c>
      <c r="G18" s="3">
        <f t="shared" si="4"/>
        <v>2.3629689439744306E-2</v>
      </c>
      <c r="H18" s="3">
        <f t="shared" si="5"/>
        <v>2.5177978002604906E-2</v>
      </c>
      <c r="I18" s="3">
        <f t="shared" si="5"/>
        <v>4.6293674075688074E-2</v>
      </c>
      <c r="J18" s="3">
        <f t="shared" ref="J18:U18" si="8">LOG10(J5)-$A18</f>
        <v>0.10538835837517979</v>
      </c>
      <c r="K18" s="3">
        <f t="shared" si="8"/>
        <v>7.0626252115967958E-2</v>
      </c>
      <c r="L18" s="3">
        <f t="shared" si="8"/>
        <v>9.3667556047499323E-2</v>
      </c>
      <c r="M18" s="3">
        <f t="shared" si="8"/>
        <v>8.7016668304137124E-2</v>
      </c>
      <c r="N18" s="3">
        <f t="shared" si="8"/>
        <v>8.5674180428627844E-2</v>
      </c>
      <c r="O18" s="3">
        <f t="shared" si="8"/>
        <v>9.7609741801561345E-2</v>
      </c>
      <c r="P18" s="3">
        <f t="shared" si="8"/>
        <v>0.12547492012331296</v>
      </c>
      <c r="Q18" s="3">
        <f t="shared" si="8"/>
        <v>6.3610033574711622E-2</v>
      </c>
      <c r="R18" s="3">
        <f t="shared" si="8"/>
        <v>0.12913987420971829</v>
      </c>
      <c r="S18" s="3">
        <f t="shared" si="8"/>
        <v>0.12177877456334918</v>
      </c>
      <c r="T18" s="3">
        <f t="shared" si="8"/>
        <v>9.1019410757811281E-2</v>
      </c>
      <c r="U18" s="3">
        <f t="shared" si="8"/>
        <v>8.8355019076399532E-2</v>
      </c>
      <c r="V18" s="3"/>
      <c r="W18" s="3"/>
      <c r="X18" s="3"/>
    </row>
    <row r="19" spans="1:24" ht="13" customHeight="1" x14ac:dyDescent="0.2">
      <c r="A19" s="10">
        <f t="shared" si="7"/>
        <v>1.329011917768204</v>
      </c>
      <c r="B19" s="1">
        <v>4</v>
      </c>
      <c r="C19" s="3">
        <f t="shared" si="2"/>
        <v>8.2607788195026233E-2</v>
      </c>
      <c r="D19" s="3">
        <f t="shared" si="2"/>
        <v>8.5961430202613931E-2</v>
      </c>
      <c r="E19" s="3">
        <f t="shared" si="2"/>
        <v>5.1199323943401875E-2</v>
      </c>
      <c r="F19" s="3">
        <f t="shared" si="3"/>
        <v>6.8928090903833672E-2</v>
      </c>
      <c r="G19" s="3">
        <f t="shared" si="4"/>
        <v>3.2715918249388798E-2</v>
      </c>
      <c r="H19" s="3">
        <f t="shared" si="5"/>
        <v>2.3170600343158432E-2</v>
      </c>
      <c r="I19" s="3">
        <f t="shared" si="5"/>
        <v>4.0203939641938691E-2</v>
      </c>
      <c r="J19" s="3">
        <f t="shared" ref="J19:U19" si="9">LOG10(J6)-$A19</f>
        <v>9.0943830721553764E-2</v>
      </c>
      <c r="K19" s="3">
        <f t="shared" si="9"/>
        <v>6.1923189335175044E-2</v>
      </c>
      <c r="L19" s="3">
        <f t="shared" si="9"/>
        <v>7.9228047543645541E-2</v>
      </c>
      <c r="M19" s="3">
        <f t="shared" si="9"/>
        <v>7.7528262665751191E-2</v>
      </c>
      <c r="N19" s="3">
        <f t="shared" si="9"/>
        <v>3.834400325781484E-2</v>
      </c>
      <c r="O19" s="3">
        <f t="shared" si="9"/>
        <v>9.9122876260584691E-2</v>
      </c>
      <c r="P19" s="3">
        <f t="shared" si="9"/>
        <v>7.9228047543645541E-2</v>
      </c>
      <c r="Q19" s="3">
        <f t="shared" si="9"/>
        <v>7.2388623013340148E-2</v>
      </c>
      <c r="R19" s="3">
        <f t="shared" si="9"/>
        <v>8.4287846313047865E-2</v>
      </c>
      <c r="S19" s="3">
        <f t="shared" si="9"/>
        <v>0.10715072927255198</v>
      </c>
      <c r="T19" s="3">
        <f t="shared" si="9"/>
        <v>8.762858957007702E-2</v>
      </c>
      <c r="U19" s="3">
        <f t="shared" si="9"/>
        <v>6.5439763058012135E-2</v>
      </c>
      <c r="V19" s="3"/>
      <c r="W19" s="3"/>
      <c r="X19" s="3"/>
    </row>
    <row r="20" spans="1:24" ht="13" customHeight="1" x14ac:dyDescent="0.2">
      <c r="A20" s="10">
        <f t="shared" si="7"/>
        <v>1.6286707336010562</v>
      </c>
      <c r="B20" s="1">
        <v>5</v>
      </c>
      <c r="C20" s="3">
        <f t="shared" si="2"/>
        <v>4.3427124334661338E-2</v>
      </c>
      <c r="D20" s="3">
        <f t="shared" si="2"/>
        <v>5.7071005001207542E-2</v>
      </c>
      <c r="E20" s="3">
        <f t="shared" si="2"/>
        <v>2.4541780174287542E-2</v>
      </c>
      <c r="F20" s="3">
        <f t="shared" si="3"/>
        <v>-5.4214432031556292E-3</v>
      </c>
      <c r="G20" s="3">
        <f t="shared" si="4"/>
        <v>1.4781942885131238E-2</v>
      </c>
      <c r="H20" s="3">
        <f t="shared" si="5"/>
        <v>1.5767855866782421E-2</v>
      </c>
      <c r="I20" s="3">
        <f t="shared" si="5"/>
        <v>5.8065365596753349E-3</v>
      </c>
      <c r="J20" s="3">
        <f t="shared" ref="J20:U20" si="10">LOG10(J7)-$A20</f>
        <v>8.4819809492886256E-2</v>
      </c>
      <c r="K20" s="3">
        <f t="shared" si="10"/>
        <v>1.4781942885131238E-2</v>
      </c>
      <c r="L20" s="3">
        <f t="shared" si="10"/>
        <v>2.4541780174287542E-2</v>
      </c>
      <c r="M20" s="3">
        <f t="shared" si="10"/>
        <v>6.063812552256409E-2</v>
      </c>
      <c r="N20" s="3">
        <f t="shared" si="10"/>
        <v>2.6467701210326045E-2</v>
      </c>
      <c r="O20" s="3">
        <f t="shared" si="10"/>
        <v>7.029927073496256E-2</v>
      </c>
      <c r="P20" s="3">
        <f t="shared" si="10"/>
        <v>4.4350173527839987E-2</v>
      </c>
      <c r="Q20" s="3">
        <f t="shared" si="10"/>
        <v>-2.3303662260139024E-3</v>
      </c>
      <c r="R20" s="3">
        <f t="shared" si="10"/>
        <v>6.1525346427457439E-2</v>
      </c>
      <c r="S20" s="3">
        <f t="shared" si="10"/>
        <v>7.3759802844469036E-2</v>
      </c>
      <c r="T20" s="3">
        <f t="shared" si="10"/>
        <v>3.9715183088943951E-2</v>
      </c>
      <c r="U20" s="3">
        <f t="shared" si="10"/>
        <v>6.8130132138559674E-3</v>
      </c>
      <c r="V20" s="3"/>
      <c r="W20" s="3"/>
      <c r="X20" s="3"/>
    </row>
    <row r="21" spans="1:24" ht="13" customHeight="1" x14ac:dyDescent="0.2">
      <c r="A21" s="10">
        <f t="shared" si="7"/>
        <v>1.4284699409124848</v>
      </c>
      <c r="B21" s="1">
        <v>6</v>
      </c>
      <c r="C21" s="3">
        <f t="shared" si="2"/>
        <v>2.6374919096025407E-2</v>
      </c>
      <c r="D21" s="3">
        <f t="shared" si="2"/>
        <v>5.5829898434301084E-2</v>
      </c>
      <c r="E21" s="3">
        <f t="shared" si="2"/>
        <v>3.3928056986471278E-2</v>
      </c>
      <c r="F21" s="3">
        <f t="shared" si="3"/>
        <v>1.0862752917777829E-2</v>
      </c>
      <c r="G21" s="3">
        <f t="shared" si="4"/>
        <v>4.8651313807177576E-2</v>
      </c>
      <c r="H21" s="3">
        <f t="shared" si="5"/>
        <v>3.0922546846746002E-2</v>
      </c>
      <c r="I21" s="3">
        <f t="shared" si="5"/>
        <v>4.4993499619210287E-3</v>
      </c>
      <c r="J21" s="3">
        <f t="shared" ref="J21:U21" si="11">LOG10(J8)-$A21</f>
        <v>4.2821770146453719E-2</v>
      </c>
      <c r="K21" s="3">
        <f t="shared" si="11"/>
        <v>1.8688090429734405E-2</v>
      </c>
      <c r="L21" s="3">
        <f t="shared" si="11"/>
        <v>4.2821770146453719E-2</v>
      </c>
      <c r="M21" s="3">
        <f t="shared" si="11"/>
        <v>4.4286508404727476E-2</v>
      </c>
      <c r="N21" s="3">
        <f t="shared" si="11"/>
        <v>3.6912910535933374E-2</v>
      </c>
      <c r="O21" s="3">
        <f t="shared" si="11"/>
        <v>6.5684653105958057E-2</v>
      </c>
      <c r="P21" s="3">
        <f t="shared" si="11"/>
        <v>3.9877389499672455E-2</v>
      </c>
      <c r="Q21" s="3">
        <f t="shared" si="11"/>
        <v>1.4009828151963832E-2</v>
      </c>
      <c r="R21" s="3">
        <f t="shared" si="11"/>
        <v>6.4290448114352694E-2</v>
      </c>
      <c r="S21" s="3">
        <f t="shared" si="11"/>
        <v>4.1352075065678173E-2</v>
      </c>
      <c r="T21" s="3">
        <f t="shared" si="11"/>
        <v>3.2427901844062967E-2</v>
      </c>
      <c r="U21" s="3">
        <f t="shared" si="11"/>
        <v>-6.8660140426537453E-3</v>
      </c>
      <c r="V21" s="3"/>
      <c r="W21" s="3"/>
      <c r="X21" s="3"/>
    </row>
    <row r="22" spans="1:24" ht="13" customHeight="1" x14ac:dyDescent="0.2">
      <c r="A22" s="10">
        <f t="shared" si="7"/>
        <v>1.5882910298599249</v>
      </c>
      <c r="B22" s="1">
        <v>10</v>
      </c>
      <c r="C22" s="3">
        <f t="shared" si="2"/>
        <v>6.4921483915418854E-2</v>
      </c>
      <c r="D22" s="3">
        <f t="shared" si="2"/>
        <v>7.446680182164922E-2</v>
      </c>
      <c r="E22" s="3">
        <f t="shared" si="2"/>
        <v>1.9163993354743614E-2</v>
      </c>
      <c r="F22" s="3">
        <f t="shared" si="3"/>
        <v>1.3768961468037411E-2</v>
      </c>
      <c r="G22" s="3">
        <f t="shared" si="4"/>
        <v>-2.8303003514242864E-3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>
        <f>LOG10(V9)-$A22</f>
        <v>0.11961963585318092</v>
      </c>
      <c r="W22" s="3"/>
      <c r="X22" s="3"/>
    </row>
    <row r="23" spans="1:24" ht="13" customHeight="1" x14ac:dyDescent="0.2">
      <c r="A23" s="10">
        <f t="shared" si="7"/>
        <v>1.5857718008670616</v>
      </c>
      <c r="B23" s="1">
        <v>11</v>
      </c>
      <c r="C23" s="3">
        <f t="shared" si="2"/>
        <v>6.2588210113869946E-2</v>
      </c>
      <c r="D23" s="3">
        <f t="shared" si="2"/>
        <v>8.6326057068655926E-2</v>
      </c>
      <c r="E23" s="3">
        <f t="shared" si="2"/>
        <v>4.2617129183250002E-2</v>
      </c>
      <c r="F23" s="3">
        <f t="shared" si="3"/>
        <v>2.7012055852673855E-2</v>
      </c>
      <c r="G23" s="3">
        <f t="shared" si="4"/>
        <v>3.7477489530838959E-2</v>
      </c>
      <c r="H23" s="3">
        <f t="shared" si="5"/>
        <v>4.1594055725671097E-2</v>
      </c>
      <c r="I23" s="3">
        <f t="shared" si="5"/>
        <v>3.8510294968606695E-2</v>
      </c>
      <c r="J23" s="3">
        <f t="shared" ref="J23:U23" si="12">LOG10(J10)-$A23</f>
        <v>7.9809190150891496E-2</v>
      </c>
      <c r="K23" s="3">
        <f t="shared" si="12"/>
        <v>4.7696654712524822E-2</v>
      </c>
      <c r="L23" s="3">
        <f t="shared" si="12"/>
        <v>5.3714688401524491E-2</v>
      </c>
      <c r="M23" s="3">
        <f t="shared" si="12"/>
        <v>7.0326401145770268E-2</v>
      </c>
      <c r="N23" s="3">
        <f t="shared" si="12"/>
        <v>6.5506213131082403E-2</v>
      </c>
      <c r="O23" s="3">
        <f t="shared" si="12"/>
        <v>8.4474052207062389E-2</v>
      </c>
      <c r="P23" s="3">
        <f t="shared" si="12"/>
        <v>8.6326057068655926E-2</v>
      </c>
      <c r="Q23" s="3">
        <f t="shared" si="12"/>
        <v>2.5951507140280272E-2</v>
      </c>
      <c r="R23" s="3">
        <f t="shared" si="12"/>
        <v>9.3656095745057177E-2</v>
      </c>
      <c r="S23" s="3">
        <f t="shared" si="12"/>
        <v>6.9366633944320633E-2</v>
      </c>
      <c r="T23" s="3">
        <f t="shared" si="12"/>
        <v>5.5702309637037928E-2</v>
      </c>
      <c r="U23" s="3">
        <f t="shared" si="12"/>
        <v>6.3563057845080317E-2</v>
      </c>
      <c r="V23" s="3">
        <f>LOG10(V10)-$A23</f>
        <v>0.11803526440726708</v>
      </c>
      <c r="W23" s="3"/>
      <c r="X23" s="3"/>
    </row>
    <row r="24" spans="1:24" ht="13" customHeight="1" x14ac:dyDescent="0.2">
      <c r="A24" s="10">
        <f t="shared" si="7"/>
        <v>1.4710386699273243</v>
      </c>
      <c r="B24" s="1">
        <v>12</v>
      </c>
      <c r="C24" s="3">
        <f t="shared" si="2"/>
        <v>6.044024711493079E-2</v>
      </c>
      <c r="D24" s="3">
        <f t="shared" si="2"/>
        <v>6.044024711493079E-2</v>
      </c>
      <c r="E24" s="3">
        <f t="shared" si="2"/>
        <v>6.044024711493079E-2</v>
      </c>
      <c r="F24" s="3">
        <f t="shared" si="3"/>
        <v>4.747526995056317E-2</v>
      </c>
      <c r="G24" s="3">
        <f t="shared" si="4"/>
        <v>4.747526995056317E-2</v>
      </c>
      <c r="H24" s="3">
        <f t="shared" si="5"/>
        <v>4.4835173784354643E-2</v>
      </c>
      <c r="I24" s="3">
        <f t="shared" si="5"/>
        <v>4.3509082732961835E-2</v>
      </c>
      <c r="J24" s="3">
        <f t="shared" ref="J24:R24" si="13">LOG10(J11)-$A24</f>
        <v>9.125419452915029E-2</v>
      </c>
      <c r="K24" s="3">
        <f t="shared" si="13"/>
        <v>7.5503993550806614E-2</v>
      </c>
      <c r="L24" s="3">
        <f t="shared" si="13"/>
        <v>5.7878030350330345E-2</v>
      </c>
      <c r="M24" s="3">
        <f t="shared" si="13"/>
        <v>6.044024711493079E-2</v>
      </c>
      <c r="N24" s="3">
        <f t="shared" si="13"/>
        <v>5.9161028275757754E-2</v>
      </c>
      <c r="O24" s="3">
        <f t="shared" si="13"/>
        <v>0.10067016188136324</v>
      </c>
      <c r="P24" s="3">
        <f t="shared" si="13"/>
        <v>7.6736035460498231E-2</v>
      </c>
      <c r="Q24" s="3">
        <f t="shared" si="13"/>
        <v>4.6157228022649877E-2</v>
      </c>
      <c r="R24" s="3">
        <f t="shared" si="13"/>
        <v>9.833523968772151E-2</v>
      </c>
      <c r="S24" s="3"/>
      <c r="T24" s="3">
        <f>LOG10(T11)-$A24</f>
        <v>8.8867955108788088E-2</v>
      </c>
      <c r="U24" s="3">
        <f>LOG10(U11)-$A24</f>
        <v>3.4111308392581696E-2</v>
      </c>
      <c r="V24" s="3">
        <f>LOG10(V11)-$A24</f>
        <v>0.13415859746105352</v>
      </c>
      <c r="W24" s="3"/>
      <c r="X24" s="3"/>
    </row>
    <row r="25" spans="1:24" ht="13" customHeight="1" x14ac:dyDescent="0.2">
      <c r="A25" s="10">
        <f t="shared" si="7"/>
        <v>1.38232763007427</v>
      </c>
      <c r="B25" s="1">
        <v>13</v>
      </c>
      <c r="C25" s="3">
        <f t="shared" si="2"/>
        <v>5.700506375599268E-2</v>
      </c>
      <c r="D25" s="3">
        <f t="shared" si="2"/>
        <v>5.700506375599268E-2</v>
      </c>
      <c r="E25" s="3">
        <f t="shared" si="2"/>
        <v>5.700506375599268E-2</v>
      </c>
      <c r="F25" s="3">
        <f t="shared" si="3"/>
        <v>4.9036134084717409E-2</v>
      </c>
      <c r="G25" s="3">
        <f t="shared" si="4"/>
        <v>6.4830401267949256E-2</v>
      </c>
      <c r="H25" s="3"/>
      <c r="I25" s="3"/>
      <c r="M25" s="3"/>
      <c r="S25" s="3"/>
      <c r="V25" s="3">
        <f>LOG10(V12)-$A25</f>
        <v>0.10410284878016385</v>
      </c>
    </row>
    <row r="26" spans="1:24" ht="13" customHeight="1" x14ac:dyDescent="0.2">
      <c r="A26" s="10">
        <f t="shared" si="7"/>
        <v>1.4119678378310927</v>
      </c>
      <c r="B26" s="1">
        <v>14</v>
      </c>
      <c r="C26" s="3">
        <f t="shared" si="2"/>
        <v>5.0430160067863383E-2</v>
      </c>
      <c r="D26" s="3">
        <f t="shared" si="2"/>
        <v>5.0430160067863383E-2</v>
      </c>
      <c r="E26" s="3">
        <f t="shared" si="2"/>
        <v>5.7854178147070279E-2</v>
      </c>
      <c r="F26" s="3">
        <f t="shared" si="3"/>
        <v>3.5190193511126511E-2</v>
      </c>
      <c r="G26" s="3">
        <f t="shared" si="4"/>
        <v>5.0430160067863383E-2</v>
      </c>
      <c r="H26" s="3"/>
      <c r="I26" s="3"/>
      <c r="M26" s="3"/>
      <c r="S26" s="3"/>
      <c r="V26" s="3">
        <f>LOG10(V13)-$A26</f>
        <v>0.11216853876147592</v>
      </c>
    </row>
    <row r="27" spans="1:24" ht="13" customHeight="1" x14ac:dyDescent="0.2">
      <c r="A27" s="10">
        <f t="shared" si="7"/>
        <v>1.5308177225751809</v>
      </c>
      <c r="B27" s="1">
        <v>7</v>
      </c>
      <c r="C27" s="3">
        <f t="shared" si="2"/>
        <v>4.896587404162922E-2</v>
      </c>
      <c r="D27" s="3">
        <f t="shared" si="2"/>
        <v>7.124226875278139E-2</v>
      </c>
      <c r="E27" s="3">
        <f t="shared" si="2"/>
        <v>3.7384001491814089E-2</v>
      </c>
      <c r="F27" s="3">
        <f t="shared" si="3"/>
        <v>1.3250321775094775E-2</v>
      </c>
      <c r="G27" s="3">
        <f t="shared" si="4"/>
        <v>3.1475141881293744E-2</v>
      </c>
      <c r="H27" s="3"/>
      <c r="I27" s="3"/>
      <c r="M27" s="3"/>
      <c r="S27" s="3"/>
      <c r="V27" s="3"/>
    </row>
    <row r="28" spans="1:24" ht="13" customHeight="1" x14ac:dyDescent="0.2">
      <c r="A28" s="10">
        <f t="shared" si="7"/>
        <v>1.0924544364730984</v>
      </c>
      <c r="B28" s="1">
        <v>8</v>
      </c>
      <c r="C28" s="3">
        <f t="shared" si="2"/>
        <v>5.3673599205139588E-2</v>
      </c>
      <c r="D28" s="3">
        <f t="shared" si="2"/>
        <v>6.8913565761876461E-2</v>
      </c>
      <c r="E28" s="3">
        <f t="shared" si="2"/>
        <v>5.3673599205139588E-2</v>
      </c>
      <c r="F28" s="3">
        <f t="shared" si="3"/>
        <v>5.3673599205139588E-2</v>
      </c>
      <c r="G28" s="3">
        <f t="shared" si="4"/>
        <v>-1.327319042547348E-2</v>
      </c>
      <c r="H28" s="3"/>
      <c r="I28" s="3"/>
      <c r="M28" s="3"/>
      <c r="S28" s="3"/>
      <c r="V28" s="3"/>
    </row>
    <row r="29" spans="1:24" ht="13" customHeight="1" x14ac:dyDescent="0.2">
      <c r="C29" s="2" t="s">
        <v>20</v>
      </c>
      <c r="D29" s="2" t="s">
        <v>21</v>
      </c>
      <c r="E29" s="2" t="s">
        <v>22</v>
      </c>
      <c r="F29" s="2" t="s">
        <v>23</v>
      </c>
      <c r="G29" s="2" t="s">
        <v>24</v>
      </c>
      <c r="H29" s="2" t="s">
        <v>25</v>
      </c>
      <c r="I29" s="2"/>
      <c r="J29" s="2" t="s">
        <v>32</v>
      </c>
      <c r="K29" s="2" t="s">
        <v>33</v>
      </c>
      <c r="L29" s="2" t="s">
        <v>34</v>
      </c>
      <c r="M29" t="s">
        <v>37</v>
      </c>
    </row>
    <row r="30" spans="1:24" ht="13" customHeight="1" x14ac:dyDescent="0.2">
      <c r="B30" s="1">
        <v>1</v>
      </c>
      <c r="C30">
        <f t="shared" ref="C30:C41" si="14">COUNT(C4:S4)</f>
        <v>17</v>
      </c>
      <c r="D30" s="4">
        <f t="shared" ref="D30:D41" si="15">AVERAGE(C4:S4)</f>
        <v>210.10588235294114</v>
      </c>
      <c r="E30">
        <f t="shared" ref="E30:E41" si="16">MIN(C4:S4)</f>
        <v>197.6</v>
      </c>
      <c r="F30">
        <f t="shared" ref="F30:F41" si="17">MAX(C4:S4)</f>
        <v>228</v>
      </c>
      <c r="G30" s="5">
        <f t="shared" ref="G30:G41" si="18">STDEV(C4:S4)</f>
        <v>10.813560386630025</v>
      </c>
      <c r="H30" s="5">
        <f t="shared" ref="H30:H41" si="19">G30*100/D30</f>
        <v>5.1467194852094309</v>
      </c>
      <c r="I30">
        <v>1</v>
      </c>
      <c r="J30" s="3">
        <f t="shared" ref="J30:L41" si="20">LOG10(D30)-$A17</f>
        <v>-2.7998556584085676E-4</v>
      </c>
      <c r="K30" s="3">
        <f t="shared" si="20"/>
        <v>-2.693125687135467E-2</v>
      </c>
      <c r="L30" s="3">
        <f t="shared" si="20"/>
        <v>3.521664987749018E-2</v>
      </c>
    </row>
    <row r="31" spans="1:24" ht="13" customHeight="1" x14ac:dyDescent="0.2">
      <c r="B31" s="1">
        <v>3</v>
      </c>
      <c r="C31">
        <f t="shared" si="14"/>
        <v>17</v>
      </c>
      <c r="D31" s="4">
        <f t="shared" si="15"/>
        <v>32.252941176470586</v>
      </c>
      <c r="E31">
        <f t="shared" si="16"/>
        <v>28</v>
      </c>
      <c r="F31">
        <f t="shared" si="17"/>
        <v>35.700000000000003</v>
      </c>
      <c r="G31" s="5">
        <f t="shared" si="18"/>
        <v>2.3888066181303858</v>
      </c>
      <c r="H31" s="5">
        <f t="shared" si="19"/>
        <v>7.406476838996273</v>
      </c>
      <c r="I31">
        <v>3</v>
      </c>
      <c r="J31" s="3">
        <f t="shared" si="20"/>
        <v>8.5040982602732074E-2</v>
      </c>
      <c r="K31" s="3">
        <f t="shared" si="20"/>
        <v>2.3629689439744306E-2</v>
      </c>
      <c r="L31" s="3">
        <f t="shared" si="20"/>
        <v>0.12913987420971829</v>
      </c>
    </row>
    <row r="32" spans="1:24" ht="13" customHeight="1" x14ac:dyDescent="0.2">
      <c r="B32" s="1">
        <v>4</v>
      </c>
      <c r="C32">
        <f t="shared" si="14"/>
        <v>17</v>
      </c>
      <c r="D32" s="4">
        <f t="shared" si="15"/>
        <v>25.047058823529415</v>
      </c>
      <c r="E32">
        <f t="shared" si="16"/>
        <v>22.5</v>
      </c>
      <c r="F32">
        <f t="shared" si="17"/>
        <v>27.3</v>
      </c>
      <c r="G32" s="5">
        <f t="shared" si="18"/>
        <v>1.380723382442526</v>
      </c>
      <c r="H32" s="5">
        <f t="shared" si="19"/>
        <v>5.5125170271307979</v>
      </c>
      <c r="I32">
        <v>4</v>
      </c>
      <c r="J32" s="3">
        <f t="shared" si="20"/>
        <v>6.9744817955825766E-2</v>
      </c>
      <c r="K32" s="3">
        <f t="shared" si="20"/>
        <v>2.3170600343158432E-2</v>
      </c>
      <c r="L32" s="3">
        <f t="shared" si="20"/>
        <v>0.10715072927255198</v>
      </c>
    </row>
    <row r="33" spans="2:13" ht="13" customHeight="1" x14ac:dyDescent="0.2">
      <c r="B33" s="1">
        <v>5</v>
      </c>
      <c r="C33">
        <f t="shared" si="14"/>
        <v>17</v>
      </c>
      <c r="D33" s="4">
        <f t="shared" si="15"/>
        <v>46.311764705882354</v>
      </c>
      <c r="E33">
        <f t="shared" si="16"/>
        <v>42</v>
      </c>
      <c r="F33">
        <f t="shared" si="17"/>
        <v>51.7</v>
      </c>
      <c r="G33" s="5">
        <f t="shared" si="18"/>
        <v>3.0043473403014627</v>
      </c>
      <c r="H33" s="5">
        <f t="shared" si="19"/>
        <v>6.4872227594468264</v>
      </c>
      <c r="I33">
        <v>5</v>
      </c>
      <c r="J33" s="3">
        <f t="shared" si="20"/>
        <v>3.7020596462689515E-2</v>
      </c>
      <c r="K33" s="3">
        <f t="shared" si="20"/>
        <v>-5.4214432031556292E-3</v>
      </c>
      <c r="L33" s="3">
        <f t="shared" si="20"/>
        <v>8.4819809492886256E-2</v>
      </c>
    </row>
    <row r="34" spans="2:13" ht="13" customHeight="1" x14ac:dyDescent="0.2">
      <c r="B34" s="1">
        <v>6</v>
      </c>
      <c r="C34">
        <f t="shared" si="14"/>
        <v>17</v>
      </c>
      <c r="D34" s="4">
        <f t="shared" si="15"/>
        <v>29.2</v>
      </c>
      <c r="E34">
        <f t="shared" si="16"/>
        <v>27.1</v>
      </c>
      <c r="F34">
        <f t="shared" si="17"/>
        <v>31.2</v>
      </c>
      <c r="G34" s="5">
        <f t="shared" si="18"/>
        <v>1.1811011811017715</v>
      </c>
      <c r="H34" s="5">
        <f t="shared" si="19"/>
        <v>4.0448670585677107</v>
      </c>
      <c r="I34">
        <v>6</v>
      </c>
      <c r="J34" s="3">
        <f t="shared" si="20"/>
        <v>3.6912910535933374E-2</v>
      </c>
      <c r="K34" s="3">
        <f t="shared" si="20"/>
        <v>4.4993499619210287E-3</v>
      </c>
      <c r="L34" s="3">
        <f t="shared" si="20"/>
        <v>6.5684653105958057E-2</v>
      </c>
    </row>
    <row r="35" spans="2:13" ht="13" customHeight="1" x14ac:dyDescent="0.2">
      <c r="B35" s="1">
        <v>10</v>
      </c>
      <c r="C35">
        <f t="shared" si="14"/>
        <v>5</v>
      </c>
      <c r="D35" s="4">
        <f t="shared" si="15"/>
        <v>42</v>
      </c>
      <c r="E35">
        <f t="shared" si="16"/>
        <v>38.5</v>
      </c>
      <c r="F35">
        <f t="shared" si="17"/>
        <v>46</v>
      </c>
      <c r="G35" s="5">
        <f t="shared" si="18"/>
        <v>3.2977264895682299</v>
      </c>
      <c r="H35" s="5">
        <f t="shared" si="19"/>
        <v>7.8517297370672141</v>
      </c>
      <c r="I35">
        <v>10</v>
      </c>
      <c r="J35" s="3">
        <f t="shared" si="20"/>
        <v>3.4958260537975683E-2</v>
      </c>
      <c r="K35" s="3">
        <f t="shared" si="20"/>
        <v>-2.8303003514242864E-3</v>
      </c>
      <c r="L35" s="3">
        <f t="shared" si="20"/>
        <v>7.446680182164922E-2</v>
      </c>
      <c r="M35" s="3">
        <v>0.11961963585318092</v>
      </c>
    </row>
    <row r="36" spans="2:13" ht="13" customHeight="1" x14ac:dyDescent="0.2">
      <c r="B36" s="1">
        <v>11</v>
      </c>
      <c r="C36">
        <f t="shared" si="14"/>
        <v>17</v>
      </c>
      <c r="D36" s="4">
        <f t="shared" si="15"/>
        <v>44.247058823529407</v>
      </c>
      <c r="E36">
        <f t="shared" si="16"/>
        <v>40.9</v>
      </c>
      <c r="F36">
        <f t="shared" si="17"/>
        <v>47.8</v>
      </c>
      <c r="G36" s="5">
        <f t="shared" si="18"/>
        <v>2.2464187184991866</v>
      </c>
      <c r="H36" s="5">
        <f t="shared" si="19"/>
        <v>5.0769899248186885</v>
      </c>
      <c r="I36">
        <v>11</v>
      </c>
      <c r="J36" s="3">
        <f t="shared" si="20"/>
        <v>6.0112606841044691E-2</v>
      </c>
      <c r="K36" s="3">
        <f t="shared" si="20"/>
        <v>2.5951507140280272E-2</v>
      </c>
      <c r="L36" s="3">
        <f t="shared" si="20"/>
        <v>9.3656095745057177E-2</v>
      </c>
      <c r="M36" s="3">
        <v>0.11803526440726708</v>
      </c>
    </row>
    <row r="37" spans="2:13" ht="13" customHeight="1" x14ac:dyDescent="0.2">
      <c r="B37" s="1">
        <v>12</v>
      </c>
      <c r="C37">
        <f t="shared" si="14"/>
        <v>16</v>
      </c>
      <c r="D37" s="4">
        <f t="shared" si="15"/>
        <v>34.34375</v>
      </c>
      <c r="E37">
        <f t="shared" si="16"/>
        <v>32.700000000000003</v>
      </c>
      <c r="F37">
        <f t="shared" si="17"/>
        <v>37.299999999999997</v>
      </c>
      <c r="G37" s="5">
        <f t="shared" si="18"/>
        <v>1.513921508313206</v>
      </c>
      <c r="H37" s="5">
        <f t="shared" si="19"/>
        <v>4.4081426993651132</v>
      </c>
      <c r="I37">
        <v>12</v>
      </c>
      <c r="J37" s="3">
        <f t="shared" si="20"/>
        <v>6.4809044176260322E-2</v>
      </c>
      <c r="K37" s="3">
        <f t="shared" si="20"/>
        <v>4.3509082732961835E-2</v>
      </c>
      <c r="L37" s="3">
        <f t="shared" si="20"/>
        <v>0.10067016188136324</v>
      </c>
      <c r="M37" s="3">
        <v>0.13415859746105352</v>
      </c>
    </row>
    <row r="38" spans="2:13" ht="13" customHeight="1" x14ac:dyDescent="0.2">
      <c r="B38" s="1">
        <v>13</v>
      </c>
      <c r="C38">
        <f t="shared" si="14"/>
        <v>5</v>
      </c>
      <c r="D38" s="4">
        <f t="shared" si="15"/>
        <v>27.5</v>
      </c>
      <c r="E38">
        <f t="shared" si="16"/>
        <v>27</v>
      </c>
      <c r="F38">
        <f t="shared" si="17"/>
        <v>28</v>
      </c>
      <c r="G38" s="5">
        <f t="shared" si="18"/>
        <v>0.35355339059327379</v>
      </c>
      <c r="H38" s="5">
        <f t="shared" si="19"/>
        <v>1.2856486930664501</v>
      </c>
      <c r="I38">
        <v>13</v>
      </c>
      <c r="J38" s="3">
        <f t="shared" si="20"/>
        <v>5.700506375599268E-2</v>
      </c>
      <c r="K38" s="3">
        <f t="shared" si="20"/>
        <v>4.9036134084717409E-2</v>
      </c>
      <c r="L38" s="3">
        <f t="shared" si="20"/>
        <v>6.4830401267949256E-2</v>
      </c>
      <c r="M38" s="3">
        <v>0.10410284878016385</v>
      </c>
    </row>
    <row r="39" spans="2:13" ht="13" customHeight="1" x14ac:dyDescent="0.2">
      <c r="B39" s="1">
        <v>14</v>
      </c>
      <c r="C39">
        <f t="shared" si="14"/>
        <v>5</v>
      </c>
      <c r="D39" s="4">
        <f t="shared" si="15"/>
        <v>28.9</v>
      </c>
      <c r="E39">
        <f t="shared" si="16"/>
        <v>28</v>
      </c>
      <c r="F39">
        <f t="shared" si="17"/>
        <v>29.5</v>
      </c>
      <c r="G39" s="5">
        <f t="shared" si="18"/>
        <v>0.54772255750516607</v>
      </c>
      <c r="H39" s="5">
        <f t="shared" si="19"/>
        <v>1.8952337629936542</v>
      </c>
      <c r="I39">
        <v>14</v>
      </c>
      <c r="J39" s="3">
        <f t="shared" si="20"/>
        <v>4.8930004925455073E-2</v>
      </c>
      <c r="K39" s="3">
        <f t="shared" si="20"/>
        <v>3.5190193511126511E-2</v>
      </c>
      <c r="L39" s="3">
        <f t="shared" si="20"/>
        <v>5.7854178147070279E-2</v>
      </c>
      <c r="M39" s="3">
        <v>0.11216853876147592</v>
      </c>
    </row>
    <row r="40" spans="2:13" ht="13" customHeight="1" x14ac:dyDescent="0.2">
      <c r="B40" s="1">
        <v>7</v>
      </c>
      <c r="C40">
        <f t="shared" si="14"/>
        <v>5</v>
      </c>
      <c r="D40" s="4">
        <f t="shared" si="15"/>
        <v>37.299999999999997</v>
      </c>
      <c r="E40">
        <f t="shared" si="16"/>
        <v>35</v>
      </c>
      <c r="F40">
        <f t="shared" si="17"/>
        <v>40</v>
      </c>
      <c r="G40" s="5">
        <f t="shared" si="18"/>
        <v>1.857417562100671</v>
      </c>
      <c r="H40" s="5">
        <f t="shared" si="19"/>
        <v>4.9796717482591726</v>
      </c>
      <c r="I40">
        <v>7</v>
      </c>
      <c r="J40" s="3">
        <f t="shared" si="20"/>
        <v>4.0891109233506695E-2</v>
      </c>
      <c r="K40" s="3">
        <f t="shared" si="20"/>
        <v>1.3250321775094775E-2</v>
      </c>
      <c r="L40" s="3">
        <f t="shared" si="20"/>
        <v>7.124226875278139E-2</v>
      </c>
    </row>
    <row r="41" spans="2:13" ht="13" customHeight="1" x14ac:dyDescent="0.2">
      <c r="B41" s="1">
        <v>8</v>
      </c>
      <c r="C41">
        <f t="shared" si="14"/>
        <v>5</v>
      </c>
      <c r="D41" s="4">
        <f t="shared" si="15"/>
        <v>13.7</v>
      </c>
      <c r="E41">
        <f t="shared" si="16"/>
        <v>12</v>
      </c>
      <c r="F41">
        <f t="shared" si="17"/>
        <v>14.5</v>
      </c>
      <c r="G41" s="5">
        <f t="shared" si="18"/>
        <v>0.97467943448089633</v>
      </c>
      <c r="H41" s="5">
        <f t="shared" si="19"/>
        <v>7.1144484268678561</v>
      </c>
      <c r="I41">
        <v>8</v>
      </c>
      <c r="J41" s="3">
        <f t="shared" si="20"/>
        <v>4.4266130683308313E-2</v>
      </c>
      <c r="K41" s="3">
        <f t="shared" si="20"/>
        <v>-1.327319042547348E-2</v>
      </c>
      <c r="L41" s="3">
        <f t="shared" si="20"/>
        <v>6.8913565761876461E-2</v>
      </c>
    </row>
  </sheetData>
  <phoneticPr fontId="1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12</vt:i4>
      </vt:variant>
    </vt:vector>
  </HeadingPairs>
  <TitlesOfParts>
    <vt:vector size="13" baseType="lpstr">
      <vt:lpstr>Feuil1</vt:lpstr>
      <vt:lpstr>dap</vt:lpstr>
      <vt:lpstr>dapdist</vt:lpstr>
      <vt:lpstr>dapmax</vt:lpstr>
      <vt:lpstr>dapmin</vt:lpstr>
      <vt:lpstr>dapprox</vt:lpstr>
      <vt:lpstr>dtart</vt:lpstr>
      <vt:lpstr>dtprox</vt:lpstr>
      <vt:lpstr>dtsusart</vt:lpstr>
      <vt:lpstr>largeur</vt:lpstr>
      <vt:lpstr>longueur</vt:lpstr>
      <vt:lpstr>magnum</vt:lpstr>
      <vt:lpstr>uncif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Véra Eisenmann</cp:lastModifiedBy>
  <dcterms:created xsi:type="dcterms:W3CDTF">1999-02-26T20:04:51Z</dcterms:created>
  <dcterms:modified xsi:type="dcterms:W3CDTF">2024-10-23T15:14:53Z</dcterms:modified>
</cp:coreProperties>
</file>